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F28" i="3"/>
  <c r="G24" i="3"/>
  <c r="F24" i="3"/>
  <c r="F21" i="3"/>
  <c r="G7" i="3"/>
  <c r="F7" i="3"/>
  <c r="A7" i="3"/>
  <c r="A6" i="3"/>
  <c r="C29" i="2" l="1"/>
  <c r="D29" i="2" l="1"/>
  <c r="C33" i="2"/>
  <c r="D33" i="2"/>
  <c r="F8" i="3" l="1"/>
  <c r="F12" i="3"/>
  <c r="G27" i="3"/>
  <c r="F27" i="3"/>
  <c r="F14" i="3"/>
  <c r="G5" i="3" l="1"/>
  <c r="F5" i="3"/>
  <c r="G28" i="3" l="1"/>
  <c r="F22" i="2" l="1"/>
  <c r="G30" i="3" l="1"/>
  <c r="A8" i="3" l="1"/>
  <c r="A9" i="3" s="1"/>
  <c r="A10" i="3" s="1"/>
  <c r="A11" i="3" s="1"/>
  <c r="A13" i="3" s="1"/>
  <c r="A14" i="3" s="1"/>
  <c r="A15" i="3" s="1"/>
  <c r="A16" i="3" l="1"/>
  <c r="A17" i="3" s="1"/>
  <c r="A18" i="3" s="1"/>
  <c r="A19" i="3" s="1"/>
  <c r="A20" i="3" s="1"/>
  <c r="A22" i="3" s="1"/>
  <c r="A23" i="3" s="1"/>
  <c r="A24" i="3" s="1"/>
  <c r="A25" i="3" s="1"/>
  <c r="A26" i="3" s="1"/>
  <c r="A27" i="3" s="1"/>
  <c r="A28" i="3" s="1"/>
  <c r="A29" i="3" s="1"/>
</calcChain>
</file>

<file path=xl/comments1.xml><?xml version="1.0" encoding="utf-8"?>
<comments xmlns="http://schemas.openxmlformats.org/spreadsheetml/2006/main">
  <authors>
    <author>Автор</author>
  </authors>
  <commentList>
    <comment ref="B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<sst xmlns="http://schemas.openxmlformats.org/spreadsheetml/2006/main" count="170" uniqueCount="141">
  <si>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</si>
  <si>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</si>
  <si>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</si>
  <si>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</si>
  <si>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</si>
  <si>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</si>
  <si>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</si>
  <si>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</si>
  <si>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</si>
  <si>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</si>
  <si>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</si>
  <si>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</si>
  <si>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</si>
  <si>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</si>
  <si>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</si>
  <si>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</si>
  <si>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</si>
  <si>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</si>
  <si>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</si>
  <si>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</si>
  <si>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</si>
  <si>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</si>
  <si>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</si>
  <si>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</si>
  <si>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</si>
  <si>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</si>
  <si>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</si>
  <si>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</si>
  <si>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</si>
  <si>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</si>
  <si>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</si>
  <si>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</si>
  <si>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</si>
  <si>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</si>
  <si>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</si>
  <si>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</si>
  <si>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</si>
  <si>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</si>
  <si>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</si>
  <si>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</si>
  <si>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</si>
  <si>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</si>
  <si>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</si>
  <si>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</si>
  <si>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</si>
  <si>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</si>
  <si>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</si>
  <si>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</si>
  <si>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</si>
  <si>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</si>
  <si>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</si>
  <si>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</si>
  <si>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</si>
  <si>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</si>
  <si>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</si>
  <si>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</si>
  <si>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</si>
  <si>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</si>
  <si>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</si>
  <si>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</si>
  <si>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</si>
  <si>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</si>
  <si>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</si>
  <si>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</si>
  <si>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</si>
  <si>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</si>
  <si>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</si>
  <si>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</si>
  <si>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</si>
  <si>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</si>
  <si>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</si>
  <si>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</si>
  <si>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</si>
  <si>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</si>
  <si>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</si>
  <si>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</si>
  <si>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</si>
  <si>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</si>
  <si>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</si>
  <si>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</si>
  <si>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</si>
  <si>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</si>
  <si>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</si>
  <si>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</si>
  <si>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</si>
  <si>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</si>
  <si>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</si>
  <si>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</si>
  <si>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</si>
  <si>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</si>
  <si>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</si>
  <si>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</si>
  <si>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</si>
  <si>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</si>
  <si>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Сопровождение ПП</t>
  </si>
  <si>
    <r>
      <t>о договорах, заключенных в августе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</si>
  <si>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Оказание консультационных услуг</t>
  </si>
  <si>
    <t xml:space="preserve">51435138944220000860000 </t>
  </si>
  <si>
    <t xml:space="preserve">Размещение серверного оборудования с подключением к сети передачи данных  </t>
  </si>
  <si>
    <t>Поставка канцтоваров</t>
  </si>
  <si>
    <t xml:space="preserve">51435138944220000880000 </t>
  </si>
  <si>
    <t xml:space="preserve">51435138944220000900000 </t>
  </si>
  <si>
    <t>Подключение резервных каналов</t>
  </si>
  <si>
    <t xml:space="preserve">51435138944220000910000 </t>
  </si>
  <si>
    <t xml:space="preserve">51435138944220000920000 </t>
  </si>
  <si>
    <t>Услуги связи (интернет)</t>
  </si>
  <si>
    <t xml:space="preserve">51435138944220000930000 </t>
  </si>
  <si>
    <t>Техническое обслуживание видеокамер</t>
  </si>
  <si>
    <t xml:space="preserve">51435138944220000940000 </t>
  </si>
  <si>
    <t>Поставка лицензий базы данных</t>
  </si>
  <si>
    <t xml:space="preserve">51435138944220000950000 </t>
  </si>
  <si>
    <t>Продление лицензий</t>
  </si>
  <si>
    <t xml:space="preserve">51435138944220000960000 </t>
  </si>
  <si>
    <t>Оказание оценочных услуг</t>
  </si>
  <si>
    <t xml:space="preserve">51435138944220000970000 </t>
  </si>
  <si>
    <t xml:space="preserve">51435138944220000980000 </t>
  </si>
  <si>
    <t>Внедрение CRM системы</t>
  </si>
  <si>
    <t xml:space="preserve">51435138944220000990000 </t>
  </si>
  <si>
    <t xml:space="preserve">Поставка лицензий </t>
  </si>
  <si>
    <t xml:space="preserve">51435138944220001000000 </t>
  </si>
  <si>
    <t xml:space="preserve">51435138944220001010000 </t>
  </si>
  <si>
    <t xml:space="preserve">51435138944220001020000 </t>
  </si>
  <si>
    <t>Разработка и модификация программного обеспечения</t>
  </si>
  <si>
    <t xml:space="preserve">51435138944220001030000 </t>
  </si>
  <si>
    <t>Поставка офисной бумаги А4</t>
  </si>
  <si>
    <t xml:space="preserve">51435138944220001040000 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</si>
  <si>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</si>
  <si>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</si>
  <si>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</si>
  <si>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>Оказание информационно-консультационных услуг</t>
  </si>
  <si>
    <t xml:space="preserve">51435138944220001050000 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</si>
  <si>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</si>
  <si>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</si>
  <si>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</si>
  <si>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</si>
  <si>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</si>
  <si>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>51435138944220000740000</t>
  </si>
  <si>
    <t>51435138944220000780000</t>
  </si>
  <si>
    <t>51435138944220000530000</t>
  </si>
  <si>
    <r>
      <rPr>
        <b/>
        <sz val="11"/>
        <color theme="1"/>
        <rFont val="Times New Roman"/>
        <family val="1"/>
        <charset val="204"/>
      </rPr>
      <t xml:space="preserve">51435138944220000650000 </t>
    </r>
    <r>
      <rPr>
        <sz val="11"/>
        <color theme="1"/>
        <rFont val="Times New Roman"/>
        <family val="1"/>
        <charset val="204"/>
      </rPr>
  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  </r>
  </si>
  <si>
    <r>
      <rPr>
        <b/>
        <sz val="11"/>
        <color theme="1"/>
        <rFont val="Times New Roman"/>
        <family val="1"/>
        <charset val="204"/>
      </rPr>
      <t xml:space="preserve">51435138944220000740000 </t>
    </r>
    <r>
      <rPr>
        <sz val="11"/>
        <color theme="1"/>
        <rFont val="Times New Roman"/>
        <family val="1"/>
        <charset val="204"/>
      </rPr>
      <t xml:space="preserve"> 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</si>
</sst>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14" sqref="J14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74" t="s">
        <v>0</v>
      </c>
      <c r="B1" s="74"/>
      <c r="C1" s="74"/>
      <c r="D1" s="74"/>
      <c r="E1" s="74"/>
      <c r="F1" s="74"/>
      <c r="G1" s="1"/>
      <c r="H1" s="1"/>
      <c r="I1" s="1"/>
    </row>
    <row r="2" spans="1:9" ht="33" customHeight="1" x14ac:dyDescent="0.25">
      <c r="A2" s="73" t="s">
        <v>95</v>
      </c>
      <c r="B2" s="73"/>
      <c r="C2" s="73"/>
      <c r="D2" s="73"/>
      <c r="E2" s="73"/>
      <c r="F2" s="73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74" t="s">
        <v>1</v>
      </c>
      <c r="B4" s="74"/>
      <c r="C4" s="74"/>
      <c r="D4" s="74"/>
      <c r="E4" s="74"/>
      <c r="F4" s="74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73" t="s">
        <v>3</v>
      </c>
      <c r="B7" s="73"/>
      <c r="C7" s="72" t="s">
        <v>29</v>
      </c>
      <c r="D7" s="72"/>
      <c r="E7" s="16" t="s">
        <v>4</v>
      </c>
      <c r="F7" s="3">
        <v>1435138944</v>
      </c>
      <c r="G7" s="2"/>
      <c r="H7" s="2"/>
      <c r="I7" s="2"/>
    </row>
    <row r="8" spans="1:9" x14ac:dyDescent="0.25">
      <c r="A8" s="73"/>
      <c r="B8" s="73"/>
      <c r="C8" s="72"/>
      <c r="D8" s="72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73" t="s">
        <v>6</v>
      </c>
      <c r="B9" s="73"/>
      <c r="C9" s="72" t="s">
        <v>30</v>
      </c>
      <c r="D9" s="72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73" t="s">
        <v>8</v>
      </c>
      <c r="B10" s="73"/>
      <c r="C10" s="72" t="s">
        <v>31</v>
      </c>
      <c r="D10" s="72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73" t="s">
        <v>10</v>
      </c>
      <c r="B11" s="73"/>
      <c r="C11" s="75" t="s">
        <v>32</v>
      </c>
      <c r="D11" s="75"/>
      <c r="E11" s="72" t="s">
        <v>11</v>
      </c>
      <c r="F11" s="72">
        <v>98701000001</v>
      </c>
      <c r="G11" s="2"/>
      <c r="H11" s="2"/>
      <c r="I11" s="2"/>
    </row>
    <row r="12" spans="1:9" ht="15.75" customHeight="1" x14ac:dyDescent="0.25">
      <c r="A12" s="73"/>
      <c r="B12" s="73"/>
      <c r="C12" s="75"/>
      <c r="D12" s="75"/>
      <c r="E12" s="72"/>
      <c r="F12" s="72"/>
      <c r="G12" s="2"/>
      <c r="H12" s="2"/>
      <c r="I12" s="2"/>
    </row>
    <row r="13" spans="1:9" ht="15.75" customHeight="1" x14ac:dyDescent="0.25">
      <c r="A13" s="73"/>
      <c r="B13" s="73"/>
      <c r="C13" s="75"/>
      <c r="D13" s="75"/>
      <c r="E13" s="72"/>
      <c r="F13" s="72"/>
      <c r="G13" s="2"/>
      <c r="H13" s="2"/>
      <c r="I13" s="2"/>
    </row>
    <row r="14" spans="1:9" x14ac:dyDescent="0.25">
      <c r="A14" s="73" t="s">
        <v>12</v>
      </c>
      <c r="B14" s="73"/>
      <c r="C14" s="72" t="s">
        <v>13</v>
      </c>
      <c r="D14" s="72"/>
      <c r="E14" s="16"/>
      <c r="F14" s="72"/>
      <c r="G14" s="2"/>
      <c r="H14" s="2"/>
      <c r="I14" s="2"/>
    </row>
    <row r="15" spans="1:9" ht="47.25" customHeight="1" x14ac:dyDescent="0.25">
      <c r="A15" s="73"/>
      <c r="B15" s="73"/>
      <c r="C15" s="72" t="s">
        <v>14</v>
      </c>
      <c r="D15" s="72"/>
      <c r="E15" s="16"/>
      <c r="F15" s="72"/>
      <c r="G15" s="2"/>
      <c r="H15" s="2"/>
      <c r="I15" s="2"/>
    </row>
    <row r="16" spans="1:9" x14ac:dyDescent="0.25">
      <c r="A16" s="73" t="s">
        <v>15</v>
      </c>
      <c r="B16" s="73"/>
      <c r="C16" s="72" t="s">
        <v>16</v>
      </c>
      <c r="D16" s="72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tabSelected="1" zoomScale="90" zoomScaleNormal="9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D21" sqref="D21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7.85546875" style="22" customWidth="1"/>
    <col min="6" max="6" width="17" style="22" customWidth="1"/>
    <col min="7" max="16384" width="9.140625" style="22"/>
  </cols>
  <sheetData>
    <row r="1" spans="1:6" ht="51" customHeight="1" x14ac:dyDescent="0.25">
      <c r="A1" s="73" t="s">
        <v>48</v>
      </c>
      <c r="B1" s="73"/>
      <c r="C1" s="73"/>
      <c r="D1" s="73"/>
      <c r="E1" s="73"/>
      <c r="F1" s="73"/>
    </row>
    <row r="3" spans="1:6" ht="81" customHeight="1" x14ac:dyDescent="0.25">
      <c r="A3" s="52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55" t="s">
        <v>96</v>
      </c>
      <c r="C4" s="56">
        <v>220</v>
      </c>
      <c r="D4" s="57" t="s">
        <v>97</v>
      </c>
      <c r="E4" s="58">
        <v>44775</v>
      </c>
      <c r="F4" s="59">
        <v>4800000</v>
      </c>
    </row>
    <row r="5" spans="1:6" x14ac:dyDescent="0.25">
      <c r="A5" s="17">
        <v>2</v>
      </c>
      <c r="B5" s="55" t="s">
        <v>99</v>
      </c>
      <c r="C5" s="56">
        <v>130</v>
      </c>
      <c r="D5" s="57" t="s">
        <v>100</v>
      </c>
      <c r="E5" s="58">
        <v>44775</v>
      </c>
      <c r="F5" s="59">
        <v>491100</v>
      </c>
    </row>
    <row r="6" spans="1:6" ht="30" x14ac:dyDescent="0.25">
      <c r="A6" s="17">
        <v>3</v>
      </c>
      <c r="B6" s="64" t="s">
        <v>98</v>
      </c>
      <c r="C6" s="66">
        <v>220</v>
      </c>
      <c r="D6" s="57" t="s">
        <v>101</v>
      </c>
      <c r="E6" s="67">
        <v>44782</v>
      </c>
      <c r="F6" s="29">
        <v>629280</v>
      </c>
    </row>
    <row r="7" spans="1:6" x14ac:dyDescent="0.25">
      <c r="A7" s="17">
        <v>4</v>
      </c>
      <c r="B7" s="55" t="s">
        <v>102</v>
      </c>
      <c r="C7" s="55">
        <v>220</v>
      </c>
      <c r="D7" s="57" t="s">
        <v>103</v>
      </c>
      <c r="E7" s="67">
        <v>44781</v>
      </c>
      <c r="F7" s="19">
        <v>854400</v>
      </c>
    </row>
    <row r="8" spans="1:6" x14ac:dyDescent="0.25">
      <c r="A8" s="17">
        <v>5</v>
      </c>
      <c r="B8" s="55" t="s">
        <v>96</v>
      </c>
      <c r="C8" s="55">
        <v>220</v>
      </c>
      <c r="D8" s="57" t="s">
        <v>104</v>
      </c>
      <c r="E8" s="58">
        <v>44782</v>
      </c>
      <c r="F8" s="19">
        <v>1388200.1</v>
      </c>
    </row>
    <row r="9" spans="1:6" x14ac:dyDescent="0.25">
      <c r="A9" s="17">
        <v>6</v>
      </c>
      <c r="B9" s="60" t="s">
        <v>105</v>
      </c>
      <c r="C9" s="55">
        <v>220</v>
      </c>
      <c r="D9" s="57" t="s">
        <v>106</v>
      </c>
      <c r="E9" s="58">
        <v>44784</v>
      </c>
      <c r="F9" s="19">
        <v>2880000</v>
      </c>
    </row>
    <row r="10" spans="1:6" x14ac:dyDescent="0.25">
      <c r="A10" s="17">
        <v>7</v>
      </c>
      <c r="B10" s="55" t="s">
        <v>107</v>
      </c>
      <c r="C10" s="56">
        <v>130</v>
      </c>
      <c r="D10" s="57" t="s">
        <v>108</v>
      </c>
      <c r="E10" s="58">
        <v>44788</v>
      </c>
      <c r="F10" s="19">
        <v>2000000</v>
      </c>
    </row>
    <row r="11" spans="1:6" ht="13.5" customHeight="1" x14ac:dyDescent="0.25">
      <c r="A11" s="17">
        <v>8</v>
      </c>
      <c r="B11" s="55" t="s">
        <v>109</v>
      </c>
      <c r="C11" s="56">
        <v>130</v>
      </c>
      <c r="D11" s="57" t="s">
        <v>110</v>
      </c>
      <c r="E11" s="58">
        <v>44788</v>
      </c>
      <c r="F11" s="19">
        <v>7779697</v>
      </c>
    </row>
    <row r="12" spans="1:6" x14ac:dyDescent="0.25">
      <c r="A12" s="17">
        <v>9</v>
      </c>
      <c r="B12" s="55" t="s">
        <v>111</v>
      </c>
      <c r="C12" s="56">
        <v>220</v>
      </c>
      <c r="D12" s="57" t="s">
        <v>112</v>
      </c>
      <c r="E12" s="58">
        <v>44784</v>
      </c>
      <c r="F12" s="19">
        <v>1600000</v>
      </c>
    </row>
    <row r="13" spans="1:6" x14ac:dyDescent="0.25">
      <c r="A13" s="17">
        <v>10</v>
      </c>
      <c r="B13" s="55" t="s">
        <v>113</v>
      </c>
      <c r="C13" s="56">
        <v>220</v>
      </c>
      <c r="D13" s="57" t="s">
        <v>114</v>
      </c>
      <c r="E13" s="58">
        <v>44788</v>
      </c>
      <c r="F13" s="19">
        <v>1440000</v>
      </c>
    </row>
    <row r="14" spans="1:6" x14ac:dyDescent="0.25">
      <c r="A14" s="17">
        <v>11</v>
      </c>
      <c r="B14" s="55" t="s">
        <v>94</v>
      </c>
      <c r="C14" s="56">
        <v>220</v>
      </c>
      <c r="D14" s="57" t="s">
        <v>115</v>
      </c>
      <c r="E14" s="58">
        <v>44791</v>
      </c>
      <c r="F14" s="19">
        <v>3947480</v>
      </c>
    </row>
    <row r="15" spans="1:6" x14ac:dyDescent="0.25">
      <c r="A15" s="17">
        <v>12</v>
      </c>
      <c r="B15" s="55" t="s">
        <v>116</v>
      </c>
      <c r="C15" s="56">
        <v>130</v>
      </c>
      <c r="D15" s="57" t="s">
        <v>117</v>
      </c>
      <c r="E15" s="58">
        <v>44795</v>
      </c>
      <c r="F15" s="19">
        <v>8225400</v>
      </c>
    </row>
    <row r="16" spans="1:6" x14ac:dyDescent="0.25">
      <c r="A16" s="17">
        <v>13</v>
      </c>
      <c r="B16" s="55" t="s">
        <v>118</v>
      </c>
      <c r="C16" s="56">
        <v>220</v>
      </c>
      <c r="D16" s="57" t="s">
        <v>119</v>
      </c>
      <c r="E16" s="58">
        <v>44792</v>
      </c>
      <c r="F16" s="19">
        <v>905250</v>
      </c>
    </row>
    <row r="17" spans="1:6" x14ac:dyDescent="0.25">
      <c r="A17" s="17">
        <v>14</v>
      </c>
      <c r="B17" s="55" t="s">
        <v>118</v>
      </c>
      <c r="C17" s="56">
        <v>220</v>
      </c>
      <c r="D17" s="57" t="s">
        <v>120</v>
      </c>
      <c r="E17" s="58">
        <v>44792</v>
      </c>
      <c r="F17" s="19">
        <v>2667600</v>
      </c>
    </row>
    <row r="18" spans="1:6" x14ac:dyDescent="0.25">
      <c r="A18" s="17">
        <v>15</v>
      </c>
      <c r="B18" s="55" t="s">
        <v>118</v>
      </c>
      <c r="C18" s="56">
        <v>220</v>
      </c>
      <c r="D18" s="57" t="s">
        <v>121</v>
      </c>
      <c r="E18" s="58">
        <v>44795</v>
      </c>
      <c r="F18" s="19">
        <v>800000</v>
      </c>
    </row>
    <row r="19" spans="1:6" ht="30" x14ac:dyDescent="0.25">
      <c r="A19" s="17">
        <v>16</v>
      </c>
      <c r="B19" s="55" t="s">
        <v>122</v>
      </c>
      <c r="C19" s="56">
        <v>130</v>
      </c>
      <c r="D19" s="57" t="s">
        <v>123</v>
      </c>
      <c r="E19" s="58">
        <v>44795</v>
      </c>
      <c r="F19" s="19">
        <v>4166666.67</v>
      </c>
    </row>
    <row r="20" spans="1:6" x14ac:dyDescent="0.25">
      <c r="A20" s="17">
        <v>17</v>
      </c>
      <c r="B20" s="62" t="s">
        <v>124</v>
      </c>
      <c r="C20" s="62">
        <v>130</v>
      </c>
      <c r="D20" s="57" t="s">
        <v>125</v>
      </c>
      <c r="E20" s="63">
        <v>44804</v>
      </c>
      <c r="F20" s="61">
        <v>1222648.5</v>
      </c>
    </row>
    <row r="21" spans="1:6" x14ac:dyDescent="0.25">
      <c r="A21" s="10">
        <v>18</v>
      </c>
      <c r="B21" s="62" t="s">
        <v>129</v>
      </c>
      <c r="C21" s="62">
        <v>220</v>
      </c>
      <c r="D21" s="57" t="s">
        <v>130</v>
      </c>
      <c r="E21" s="63">
        <v>44804</v>
      </c>
      <c r="F21" s="61">
        <v>1802000</v>
      </c>
    </row>
    <row r="22" spans="1:6" x14ac:dyDescent="0.25">
      <c r="F22" s="26">
        <f>SUM(F4:F21)</f>
        <v>47599722.270000003</v>
      </c>
    </row>
    <row r="23" spans="1:6" ht="39.75" customHeight="1" x14ac:dyDescent="0.25">
      <c r="A23" s="73" t="s">
        <v>51</v>
      </c>
      <c r="B23" s="73"/>
      <c r="C23" s="73"/>
      <c r="D23" s="73"/>
    </row>
    <row r="25" spans="1:6" ht="60" x14ac:dyDescent="0.25">
      <c r="A25" s="21" t="s">
        <v>20</v>
      </c>
      <c r="B25" s="21" t="s">
        <v>39</v>
      </c>
      <c r="C25" s="21" t="s">
        <v>18</v>
      </c>
      <c r="D25" s="21" t="s">
        <v>42</v>
      </c>
    </row>
    <row r="26" spans="1:6" x14ac:dyDescent="0.25">
      <c r="A26" s="21">
        <v>1</v>
      </c>
      <c r="B26" s="21">
        <v>2</v>
      </c>
      <c r="C26" s="21">
        <v>3</v>
      </c>
      <c r="D26" s="21">
        <v>4</v>
      </c>
    </row>
    <row r="27" spans="1:6" ht="62.25" customHeight="1" x14ac:dyDescent="0.25">
      <c r="A27" s="21">
        <v>1</v>
      </c>
      <c r="B27" s="4" t="s">
        <v>52</v>
      </c>
      <c r="C27" s="11">
        <v>0</v>
      </c>
      <c r="D27" s="5">
        <v>0</v>
      </c>
    </row>
    <row r="28" spans="1:6" ht="76.5" customHeight="1" x14ac:dyDescent="0.25">
      <c r="A28" s="21">
        <v>2</v>
      </c>
      <c r="B28" s="4" t="s">
        <v>40</v>
      </c>
      <c r="C28" s="11">
        <v>0</v>
      </c>
      <c r="D28" s="5">
        <v>0</v>
      </c>
    </row>
    <row r="29" spans="1:6" ht="66" customHeight="1" x14ac:dyDescent="0.25">
      <c r="A29" s="21">
        <v>3</v>
      </c>
      <c r="B29" s="4" t="s">
        <v>41</v>
      </c>
      <c r="C29" s="41">
        <f>51-8-3+397</f>
        <v>437</v>
      </c>
      <c r="D29" s="36">
        <f>45135362.02-F12-F14-F15-F16-F17-F18-F20-F21-4487000-2502630-3900000+7037435.58</f>
        <v>20112789.100000001</v>
      </c>
      <c r="E29" s="47"/>
    </row>
    <row r="30" spans="1:6" ht="138.75" customHeight="1" x14ac:dyDescent="0.25">
      <c r="A30" s="69">
        <v>4</v>
      </c>
      <c r="B30" s="70" t="s">
        <v>131</v>
      </c>
      <c r="C30" s="41">
        <v>0</v>
      </c>
      <c r="D30" s="36">
        <v>0</v>
      </c>
      <c r="E30" s="47"/>
    </row>
    <row r="31" spans="1:6" ht="124.5" customHeight="1" x14ac:dyDescent="0.25">
      <c r="A31" s="69">
        <v>5</v>
      </c>
      <c r="B31" s="70" t="s">
        <v>132</v>
      </c>
      <c r="C31" s="41">
        <v>0</v>
      </c>
      <c r="D31" s="36">
        <v>0</v>
      </c>
      <c r="E31" s="47"/>
    </row>
    <row r="32" spans="1:6" ht="153" customHeight="1" x14ac:dyDescent="0.25">
      <c r="A32" s="69">
        <v>6</v>
      </c>
      <c r="B32" s="70" t="s">
        <v>133</v>
      </c>
      <c r="C32" s="41">
        <v>0</v>
      </c>
      <c r="D32" s="36">
        <v>0</v>
      </c>
      <c r="E32" s="47"/>
    </row>
    <row r="33" spans="1:4" x14ac:dyDescent="0.25">
      <c r="A33" s="76" t="s">
        <v>19</v>
      </c>
      <c r="B33" s="77"/>
      <c r="C33" s="11">
        <f>SUM(C27:C29)</f>
        <v>437</v>
      </c>
      <c r="D33" s="5">
        <f>SUM(D27:D29)</f>
        <v>20112789.100000001</v>
      </c>
    </row>
    <row r="34" spans="1:4" x14ac:dyDescent="0.25">
      <c r="D34" s="23"/>
    </row>
  </sheetData>
  <mergeCells count="3">
    <mergeCell ref="A23:D23"/>
    <mergeCell ref="A33:B33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G7" sqref="G7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8" t="s">
        <v>43</v>
      </c>
      <c r="B1" s="78"/>
      <c r="C1" s="78"/>
      <c r="D1" s="78"/>
      <c r="E1" s="78"/>
      <c r="F1" s="78"/>
      <c r="G1" s="78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f>13750+9600+17200+8125</f>
        <v>48675</v>
      </c>
      <c r="G5" s="5">
        <f>13750+9600+17200+8125</f>
        <v>48675</v>
      </c>
      <c r="H5" s="49"/>
    </row>
    <row r="6" spans="1:8" ht="30" x14ac:dyDescent="0.25">
      <c r="A6" s="68">
        <f t="shared" ref="A6:A11" si="0">A5+1</f>
        <v>2</v>
      </c>
      <c r="B6" s="15" t="s">
        <v>134</v>
      </c>
      <c r="C6" s="10" t="s">
        <v>135</v>
      </c>
      <c r="D6" s="13">
        <v>90</v>
      </c>
      <c r="E6" s="71" t="s">
        <v>136</v>
      </c>
      <c r="F6" s="5">
        <v>18348926</v>
      </c>
      <c r="G6" s="5">
        <v>18348926</v>
      </c>
      <c r="H6" s="49"/>
    </row>
    <row r="7" spans="1:8" ht="105" x14ac:dyDescent="0.25">
      <c r="A7" s="68">
        <f t="shared" si="0"/>
        <v>3</v>
      </c>
      <c r="B7" s="10" t="s">
        <v>75</v>
      </c>
      <c r="C7" s="10" t="s">
        <v>76</v>
      </c>
      <c r="D7" s="13">
        <v>90</v>
      </c>
      <c r="E7" s="10" t="s">
        <v>140</v>
      </c>
      <c r="F7" s="5">
        <f>143340+258530+18348926</f>
        <v>18750796</v>
      </c>
      <c r="G7" s="5">
        <f>143340+258530+18348926</f>
        <v>18750796</v>
      </c>
      <c r="H7" s="49"/>
    </row>
    <row r="8" spans="1:8" ht="150" x14ac:dyDescent="0.25">
      <c r="A8" s="38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>
        <f>161994</f>
        <v>161994</v>
      </c>
      <c r="G8" s="5"/>
      <c r="H8" s="48"/>
    </row>
    <row r="9" spans="1:8" ht="75" x14ac:dyDescent="0.25">
      <c r="A9" s="38">
        <f t="shared" si="0"/>
        <v>5</v>
      </c>
      <c r="B9" s="10" t="s">
        <v>77</v>
      </c>
      <c r="C9" s="10" t="s">
        <v>78</v>
      </c>
      <c r="D9" s="10">
        <v>20</v>
      </c>
      <c r="E9" s="71" t="s">
        <v>137</v>
      </c>
      <c r="F9" s="5">
        <v>3666250</v>
      </c>
      <c r="G9" s="5">
        <v>3666250</v>
      </c>
      <c r="H9" s="48"/>
    </row>
    <row r="10" spans="1:8" ht="120" x14ac:dyDescent="0.25">
      <c r="A10" s="38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9"/>
      <c r="G10" s="39"/>
      <c r="H10" s="48"/>
    </row>
    <row r="11" spans="1:8" ht="75" x14ac:dyDescent="0.25">
      <c r="A11" s="38">
        <f t="shared" si="0"/>
        <v>7</v>
      </c>
      <c r="B11" s="38" t="s">
        <v>81</v>
      </c>
      <c r="C11" s="38" t="s">
        <v>126</v>
      </c>
      <c r="D11" s="10">
        <v>60</v>
      </c>
      <c r="E11" s="71" t="s">
        <v>138</v>
      </c>
      <c r="F11" s="5">
        <v>53698447.590000004</v>
      </c>
      <c r="G11" s="5">
        <v>53698447.590000004</v>
      </c>
      <c r="H11" s="50"/>
    </row>
    <row r="12" spans="1:8" ht="135" x14ac:dyDescent="0.25">
      <c r="A12" s="65"/>
      <c r="B12" s="65" t="s">
        <v>127</v>
      </c>
      <c r="C12" s="65" t="s">
        <v>128</v>
      </c>
      <c r="D12" s="10">
        <v>60</v>
      </c>
      <c r="E12" s="10" t="s">
        <v>53</v>
      </c>
      <c r="F12" s="5">
        <f>79497+134687</f>
        <v>214184</v>
      </c>
      <c r="G12" s="5"/>
      <c r="H12" s="50"/>
    </row>
    <row r="13" spans="1:8" ht="96" customHeight="1" x14ac:dyDescent="0.25">
      <c r="A13" s="38">
        <f>A11+1</f>
        <v>8</v>
      </c>
      <c r="B13" s="34" t="s">
        <v>72</v>
      </c>
      <c r="C13" s="30" t="s">
        <v>73</v>
      </c>
      <c r="D13" s="34">
        <v>3</v>
      </c>
      <c r="E13" s="34" t="s">
        <v>53</v>
      </c>
      <c r="F13" s="35"/>
      <c r="G13" s="35"/>
      <c r="H13" s="48"/>
    </row>
    <row r="14" spans="1:8" ht="90" x14ac:dyDescent="0.25">
      <c r="A14" s="38">
        <f t="shared" ref="A14:A17" si="1">A13+1</f>
        <v>9</v>
      </c>
      <c r="B14" s="10" t="s">
        <v>60</v>
      </c>
      <c r="C14" s="18" t="s">
        <v>61</v>
      </c>
      <c r="D14" s="10">
        <v>3</v>
      </c>
      <c r="E14" s="10" t="s">
        <v>53</v>
      </c>
      <c r="F14" s="19">
        <f>56479</f>
        <v>56479</v>
      </c>
      <c r="G14" s="5"/>
      <c r="H14" s="48"/>
    </row>
    <row r="15" spans="1:8" ht="90" x14ac:dyDescent="0.25">
      <c r="A15" s="38">
        <f t="shared" si="1"/>
        <v>10</v>
      </c>
      <c r="B15" s="31" t="s">
        <v>70</v>
      </c>
      <c r="C15" s="18" t="s">
        <v>71</v>
      </c>
      <c r="D15" s="31">
        <v>40</v>
      </c>
      <c r="E15" s="10" t="s">
        <v>53</v>
      </c>
      <c r="F15" s="32"/>
      <c r="G15" s="33"/>
      <c r="H15" s="48"/>
    </row>
    <row r="16" spans="1:8" ht="90" x14ac:dyDescent="0.25">
      <c r="A16" s="46">
        <f t="shared" si="1"/>
        <v>11</v>
      </c>
      <c r="B16" s="31" t="s">
        <v>90</v>
      </c>
      <c r="C16" s="18" t="s">
        <v>91</v>
      </c>
      <c r="D16" s="31">
        <v>49</v>
      </c>
      <c r="E16" s="10" t="s">
        <v>53</v>
      </c>
      <c r="F16" s="32"/>
      <c r="G16" s="33"/>
      <c r="H16" s="48"/>
    </row>
    <row r="17" spans="1:8" ht="90" x14ac:dyDescent="0.25">
      <c r="A17" s="46">
        <f t="shared" si="1"/>
        <v>12</v>
      </c>
      <c r="B17" s="10" t="s">
        <v>58</v>
      </c>
      <c r="C17" s="10" t="s">
        <v>59</v>
      </c>
      <c r="D17" s="13">
        <v>1</v>
      </c>
      <c r="E17" s="10" t="s">
        <v>53</v>
      </c>
      <c r="F17" s="5">
        <v>99097</v>
      </c>
      <c r="G17" s="5"/>
      <c r="H17" s="48"/>
    </row>
    <row r="18" spans="1:8" ht="90" x14ac:dyDescent="0.25">
      <c r="A18" s="38">
        <f>A17+1</f>
        <v>13</v>
      </c>
      <c r="B18" s="28" t="s">
        <v>66</v>
      </c>
      <c r="C18" s="28" t="s">
        <v>67</v>
      </c>
      <c r="D18" s="28">
        <v>90</v>
      </c>
      <c r="E18" s="10" t="s">
        <v>53</v>
      </c>
      <c r="F18" s="5"/>
      <c r="G18" s="36"/>
      <c r="H18" s="48"/>
    </row>
    <row r="19" spans="1:8" ht="90" x14ac:dyDescent="0.25">
      <c r="A19" s="38">
        <f>A18+1</f>
        <v>14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6"/>
      <c r="H19" s="48"/>
    </row>
    <row r="20" spans="1:8" ht="90" x14ac:dyDescent="0.25">
      <c r="A20" s="38">
        <f>A19+1</f>
        <v>15</v>
      </c>
      <c r="B20" s="10" t="s">
        <v>82</v>
      </c>
      <c r="C20" s="10" t="s">
        <v>83</v>
      </c>
      <c r="D20" s="10">
        <v>70</v>
      </c>
      <c r="E20" s="10" t="s">
        <v>53</v>
      </c>
      <c r="F20" s="20">
        <v>75762</v>
      </c>
      <c r="G20" s="36"/>
      <c r="H20" s="48"/>
    </row>
    <row r="21" spans="1:8" ht="90" x14ac:dyDescent="0.25">
      <c r="A21" s="54"/>
      <c r="B21" s="10" t="s">
        <v>92</v>
      </c>
      <c r="C21" s="53" t="s">
        <v>93</v>
      </c>
      <c r="D21" s="10">
        <v>70</v>
      </c>
      <c r="E21" s="10" t="s">
        <v>53</v>
      </c>
      <c r="F21" s="20">
        <f>97842</f>
        <v>97842</v>
      </c>
      <c r="G21" s="36"/>
      <c r="H21" s="48"/>
    </row>
    <row r="22" spans="1:8" ht="90" x14ac:dyDescent="0.25">
      <c r="A22" s="38">
        <f>A20+1</f>
        <v>16</v>
      </c>
      <c r="B22" s="10" t="s">
        <v>33</v>
      </c>
      <c r="C22" s="10" t="s">
        <v>34</v>
      </c>
      <c r="D22" s="13">
        <v>70</v>
      </c>
      <c r="E22" s="10" t="s">
        <v>53</v>
      </c>
      <c r="F22" s="14"/>
      <c r="G22" s="14"/>
      <c r="H22" s="48"/>
    </row>
    <row r="23" spans="1:8" ht="90" x14ac:dyDescent="0.25">
      <c r="A23" s="38">
        <f t="shared" ref="A23" si="2">A22+1</f>
        <v>17</v>
      </c>
      <c r="B23" s="12" t="s">
        <v>55</v>
      </c>
      <c r="C23" s="10" t="s">
        <v>54</v>
      </c>
      <c r="D23" s="13">
        <v>90</v>
      </c>
      <c r="E23" s="10" t="s">
        <v>53</v>
      </c>
      <c r="F23" s="14">
        <v>4359</v>
      </c>
      <c r="G23" s="37"/>
      <c r="H23" s="51"/>
    </row>
    <row r="24" spans="1:8" ht="104.25" x14ac:dyDescent="0.25">
      <c r="A24" s="38">
        <f>A23+1</f>
        <v>18</v>
      </c>
      <c r="B24" s="15" t="s">
        <v>56</v>
      </c>
      <c r="C24" s="10" t="s">
        <v>57</v>
      </c>
      <c r="D24" s="13">
        <v>33</v>
      </c>
      <c r="E24" s="10" t="s">
        <v>139</v>
      </c>
      <c r="F24" s="14">
        <f>4490+72399+69999+20000+955646.53</f>
        <v>1122534.53</v>
      </c>
      <c r="G24" s="14">
        <f>4490+955646.53</f>
        <v>960136.53</v>
      </c>
      <c r="H24" s="48"/>
    </row>
    <row r="25" spans="1:8" ht="105" x14ac:dyDescent="0.25">
      <c r="A25" s="42">
        <f t="shared" ref="A25:A26" si="3">A24+1</f>
        <v>19</v>
      </c>
      <c r="B25" s="15" t="s">
        <v>86</v>
      </c>
      <c r="C25" s="43" t="s">
        <v>87</v>
      </c>
      <c r="D25" s="13">
        <v>70</v>
      </c>
      <c r="E25" s="10" t="s">
        <v>74</v>
      </c>
      <c r="F25" s="14"/>
      <c r="G25" s="14"/>
      <c r="H25" s="48"/>
    </row>
    <row r="26" spans="1:8" ht="105" x14ac:dyDescent="0.25">
      <c r="A26" s="42">
        <f t="shared" si="3"/>
        <v>20</v>
      </c>
      <c r="B26" s="40" t="s">
        <v>84</v>
      </c>
      <c r="C26" s="40" t="s">
        <v>85</v>
      </c>
      <c r="D26" s="10">
        <v>55</v>
      </c>
      <c r="E26" s="10" t="s">
        <v>74</v>
      </c>
      <c r="F26" s="14"/>
      <c r="G26" s="14"/>
      <c r="H26" s="48"/>
    </row>
    <row r="27" spans="1:8" ht="90" x14ac:dyDescent="0.25">
      <c r="A27" s="38">
        <f t="shared" ref="A27" si="4">A26+1</f>
        <v>21</v>
      </c>
      <c r="B27" s="15" t="s">
        <v>35</v>
      </c>
      <c r="C27" s="10" t="s">
        <v>36</v>
      </c>
      <c r="D27" s="13">
        <v>75</v>
      </c>
      <c r="E27" s="10" t="s">
        <v>53</v>
      </c>
      <c r="F27" s="14">
        <f>12000</f>
        <v>12000</v>
      </c>
      <c r="G27" s="14">
        <f>12000</f>
        <v>12000</v>
      </c>
      <c r="H27" s="48"/>
    </row>
    <row r="28" spans="1:8" ht="90" x14ac:dyDescent="0.25">
      <c r="A28" s="27">
        <f t="shared" ref="A28:A29" si="5">A27+1</f>
        <v>22</v>
      </c>
      <c r="B28" s="10" t="s">
        <v>68</v>
      </c>
      <c r="C28" s="10" t="s">
        <v>69</v>
      </c>
      <c r="D28" s="10">
        <v>75</v>
      </c>
      <c r="E28" s="10" t="s">
        <v>53</v>
      </c>
      <c r="F28" s="29">
        <f>46000</f>
        <v>46000</v>
      </c>
      <c r="G28" s="29">
        <f>46000</f>
        <v>46000</v>
      </c>
      <c r="H28" s="48"/>
    </row>
    <row r="29" spans="1:8" ht="90" x14ac:dyDescent="0.25">
      <c r="A29" s="46">
        <f t="shared" si="5"/>
        <v>23</v>
      </c>
      <c r="B29" s="10" t="s">
        <v>88</v>
      </c>
      <c r="C29" s="10" t="s">
        <v>89</v>
      </c>
      <c r="D29" s="10">
        <v>75</v>
      </c>
      <c r="E29" s="10" t="s">
        <v>53</v>
      </c>
      <c r="F29" s="29"/>
      <c r="G29" s="37"/>
      <c r="H29" s="48"/>
    </row>
    <row r="30" spans="1:8" x14ac:dyDescent="0.25">
      <c r="F30" s="26">
        <f>SUM(F5:F29)</f>
        <v>96403346.120000005</v>
      </c>
      <c r="G30" s="26">
        <f>SUM(G5:G29)</f>
        <v>95531231.120000005</v>
      </c>
    </row>
    <row r="31" spans="1:8" x14ac:dyDescent="0.25">
      <c r="F31" s="44"/>
      <c r="G31" s="44"/>
    </row>
    <row r="32" spans="1:8" x14ac:dyDescent="0.25">
      <c r="F32" s="44"/>
      <c r="G32" s="44"/>
    </row>
    <row r="33" spans="6:7" x14ac:dyDescent="0.25">
      <c r="F33" s="45"/>
      <c r="G33" s="45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73" t="s">
        <v>27</v>
      </c>
      <c r="B1" s="73"/>
      <c r="C1" s="73"/>
      <c r="D1" s="73"/>
      <c r="E1" s="73"/>
      <c r="F1" s="73"/>
      <c r="G1" s="73"/>
      <c r="H1" s="73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2023-02-15T03:41:35Z</dcterms:modified>
</cp:coreProperties>
</file>