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2"/>
  </bookViews>
  <sheets>
    <sheet name="Свед-я об орг." sheetId="1" r:id="rId1"/>
    <sheet name="Общ.стоим.и кол." sheetId="2" r:id="rId2"/>
    <sheet name="Товары рп" sheetId="3" r:id="rId3"/>
    <sheet name="Годовой" sheetId="4" r:id="rId4"/>
  </sheets>
  <definedNames>
    <definedName name="_xlnm.Print_Area" localSheetId="2">'Товары рп'!$A$1:$G$37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3" l="1"/>
  <c r="D32" i="2" l="1"/>
  <c r="C32" i="2"/>
  <c r="F27" i="3" l="1"/>
  <c r="D30" i="2" l="1"/>
  <c r="F29" i="3" l="1"/>
  <c r="G34" i="3" l="1"/>
  <c r="F34" i="3"/>
  <c r="G5" i="3" l="1"/>
  <c r="F5" i="3"/>
  <c r="F13" i="3" l="1"/>
  <c r="F38" i="3" l="1"/>
  <c r="F25" i="2" l="1"/>
  <c r="A15" i="2" l="1"/>
  <c r="A16" i="2"/>
  <c r="A17" i="2"/>
  <c r="A18" i="2" s="1"/>
  <c r="A14" i="2"/>
  <c r="G38" i="3" l="1"/>
  <c r="A6" i="3" l="1"/>
  <c r="A7" i="3" s="1"/>
  <c r="A8" i="3" s="1"/>
  <c r="A9" i="3" s="1"/>
  <c r="A10" i="3" s="1"/>
  <c r="A11" i="3" s="1"/>
  <c r="A12" i="3" s="1"/>
  <c r="A13" i="3" s="1"/>
  <c r="A14" i="3" s="1"/>
  <c r="A15" i="3" s="1"/>
  <c r="A16" i="3" l="1"/>
  <c r="A17" i="3" s="1"/>
  <c r="D36" i="2"/>
  <c r="C36" i="2"/>
  <c r="A18" i="3" l="1"/>
  <c r="A19" i="3" s="1"/>
  <c r="A22" i="3" l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20" i="3"/>
  <c r="A21" i="3" s="1"/>
</calcChain>
</file>

<file path=xl/comments1.xml><?xml version="1.0" encoding="utf-8"?>
<comments xmlns="http://schemas.openxmlformats.org/spreadsheetml/2006/main">
  <authors>
    <author>Автор</author>
  </authors>
  <commentList>
    <comment ref="D30" authorId="0" shapeId="0">
      <text>
        <r>
          <rPr>
            <sz val="9"/>
            <color indexed="81"/>
            <rFont val="Tahoma"/>
            <family val="2"/>
            <charset val="204"/>
          </rPr>
          <t>Автор:
заключенные, размещенные в ЕИС договоры в августе:
1) Софтлайн Проекты - 2 650 000 руб.;
2) СКБ Контур - 999 600,00 руб.
3). ООО Аверс - 18 426 766,33 руб.
4) Эксперт РА - 1 440 000,00 руб. 
5 ) Вебим.ру - 600 000,00 руб.
6) Ведисофт -  9 659 000,00 руб.
7) ООО Энергия - 3 820 127,00 руб.</t>
        </r>
      </text>
    </comment>
    <comment ref="D32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Исключены:
по торговым процедурам за август:
1) ООО Ай-Теко - 449 966,51 руб.
 с  ед. поставщиком за август:
1. Ай Кью Стор - 520 009,00 руб.
2. ЦФТ - 1 782 900,00 руб.
3.АйДиСистемс - 900 000,00 руб.
4. Сколково - 3 619 500,00 руб.
5. Эксперт РА УУР - 600 000,00 руб.
6. ЦПУ - 1 320 000,00 руб.
с ед. поставщиком Инверсия +642577,00 в связи с тем, что общего договора на эту сумму нет, есть 2 доп. соглашения стоимостью ниже 500 тыс .руб.</t>
        </r>
      </text>
    </comment>
    <comment ref="B33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Необходимо указывать: 
1) общую стоимость (рассчитывается как сумма всех цен договора или максимальных значений цен договора, указанных в договоре) и/или общую стоимость договоров (рассчитывается как сумма стоимостных объемов оплаты долгосрочного договора, планируемых к оплате в отчетном месяце, указанных в договоре) с учетом заключенных в предыдущие отчетные периоды договоров, срок исполнения которых превышает один календарный год (в соответствии с пунктом 6(1) Положения, утвержденного Постановлением от 11.12.2014 № 1352); 
 2) общее количество заключенных договоров и/или общее количество заключенных в предыдущие отчетные периоды договоров, срок исполнения которых превышает один календарный год, которые в соответствии с Федеральным законом № 223-ФЗ не подлежат размещению в единой информационной системе. </t>
        </r>
      </text>
    </comment>
    <comment ref="B34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Необходимо указывать: 
1) общую стоимость (рассчитывается как сумма всех цен договора или максимальных значений цен договора, указанных в договоре) и/или общую стоимость договоров (рассчитывается как сумма стоимостных объемов оплаты долгосрочного договора, планируемых к оплате в отчетном месяце, указанных в договоре) с учетом заключенных в предыдущие отчетные периоды договоров, срок исполнения которых превышает один календарный год (в соответствии с пунктом 6(1) Положения, утвержденного Постановлением от 11.12.2014 № 1352); 
 2) общее количество заключенных договоров и/или общее количество заключенных в предыдущие отчетные периоды договоров, срок исполнения которых превышает один календарный год, которые в соответствии с Федеральным законом № 223-ФЗ не подлежат размещению в единой информационной системе. </t>
        </r>
      </text>
    </comment>
    <comment ref="B35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Необходимо указывать: 
1) общую стоимость (рассчитывается как сумма всех цен договора или максимальных значений цен договора, указанных в договоре) и/или общую стоимость договоров (рассчитывается как сумма стоимостных объемов оплаты долгосрочного договора, планируемых к оплате в отчетном месяце, указанных в договоре) с учетом заключенных в предыдущие отчетные периоды договоров, срок исполнения которых превышает один календарный год (в соответствии с пунктом 6(1) Положения, утвержденного Постановлением от 11.12.2014 № 1352); 
 2) общее количество заключенных договоров и/или общее количество заключенных в предыдущие отчетные периоды договоров, срок исполнения которых превышает один календарный год, которые в соответствии с Федеральным законом № 223-ФЗ не подлежат размещению в единой информационной системе. </t>
        </r>
      </text>
    </comment>
  </commentList>
</comments>
</file>

<file path=xl/sharedStrings.xml><?xml version="1.0" encoding="utf-8"?>
<sst xmlns="http://schemas.openxmlformats.org/spreadsheetml/2006/main" count="163" uniqueCount="132">
  <si>
    <t>СВЕДЕНИЯ</t>
  </si>
  <si>
    <t>1. Информация о заказчике</t>
  </si>
  <si>
    <t>Коды</t>
  </si>
  <si>
    <t>Полное наименование</t>
  </si>
  <si>
    <t>ИНН</t>
  </si>
  <si>
    <t>КПП</t>
  </si>
  <si>
    <t>Организационно-правовая форма</t>
  </si>
  <si>
    <t>по ОКОПФ</t>
  </si>
  <si>
    <t>Форма собственности</t>
  </si>
  <si>
    <t>по ОКФС</t>
  </si>
  <si>
    <t>Место нахождения, телефон, адрес электронной почты</t>
  </si>
  <si>
    <t>по ОКТМО</t>
  </si>
  <si>
    <t>Вид документа</t>
  </si>
  <si>
    <t>Основной документ</t>
  </si>
  <si>
    <t>(основной документ - код 01; изменения к документу - код 02)</t>
  </si>
  <si>
    <t>Единица измерения</t>
  </si>
  <si>
    <t>рубль</t>
  </si>
  <si>
    <t>по ОКЕИ</t>
  </si>
  <si>
    <t>Общее количество заключенных договоров</t>
  </si>
  <si>
    <t>Всего:</t>
  </si>
  <si>
    <t>№ п/п</t>
  </si>
  <si>
    <t>Код товара по Общероссийскому классификатору продукции по видам экономической деятельности ОК 034-2014 (КПЕС 2008) (ОКПД2)</t>
  </si>
  <si>
    <t>Наименование товара</t>
  </si>
  <si>
    <t>Размер минимальной доли закупок товаров российского происхождения, в том числе товаров, поставляемых при выполнении закупаемых работ, оказании закупаемых услуг (процентов)</t>
  </si>
  <si>
    <t>Информация о договорах на поставку товаров, в том числе товаров, поставленных при выполнении закупаемых работ, оказании закупаемых услуг</t>
  </si>
  <si>
    <t>Стоимостный объем товаров, в том числе товаров, поставленных при выполнении закупаемых работ, оказании закупаемых услуг (рублей)</t>
  </si>
  <si>
    <t>Стоимостный объем товаров российского происхождения, в том числе товаров, поставленных при выполнении закупаемых работ, оказании закупаемых услуг (рублей)</t>
  </si>
  <si>
    <t>4. Сведения о закупках товаров российского происхождения, в том числе товаров, поставленных при выполнении закупаемых работ, оказании закупаемых услуг за 20__ год</t>
  </si>
  <si>
    <t>Размер достигнутой доли закупок товаров российского происхождения (процентов)</t>
  </si>
  <si>
    <t>Акционерный Коммерческий Банк "Алмазэргиэнбанк" Акционерное общество</t>
  </si>
  <si>
    <t>Непубличные акционерные общества</t>
  </si>
  <si>
    <t>Смешанная российская собственность с долей собственности субъектов Российской Федерации</t>
  </si>
  <si>
    <t>677000, Республика Саха (Якутия), г. Якутск, пр. Ленина, 1, тел.:           8 (411) 234-00-42, zakupki@albank.ru</t>
  </si>
  <si>
    <t>27.32</t>
  </si>
  <si>
    <t>Провода и кабели электронные и электрические прочие</t>
  </si>
  <si>
    <t>31.01.11</t>
  </si>
  <si>
    <t>Мебель металлическая для офисов</t>
  </si>
  <si>
    <t>17.12</t>
  </si>
  <si>
    <t>Бумага и картон</t>
  </si>
  <si>
    <t>Предмет договора договоров, заключенных по результатам закупок</t>
  </si>
  <si>
    <t xml:space="preserve">у единственного поставщика (подрядчика, исполнителя), если в соответствии с положением о закупке сведения о таких закупках не размещаются заказчиком в единой информационной системе сфере закупок </t>
  </si>
  <si>
    <t xml:space="preserve">указанных в пунктах 1 - 3 части 15 статьи 4 Федерального закона в случае принятия заказчиком решения о неразмещении сведений о таких закупках в единой информационной системе </t>
  </si>
  <si>
    <t>Цена договора или максимальное значение 
 цены договора(рублей)</t>
  </si>
  <si>
    <t>3. Сведения о закупках товара российского происхождения, в том числе товаров, поставляемых при выполнении закупаемых работ, оказании закупаемых услуг</t>
  </si>
  <si>
    <t>№</t>
  </si>
  <si>
    <t>Предмет договора</t>
  </si>
  <si>
    <t>Код случая заключения договора по результатам</t>
  </si>
  <si>
    <t>Дата заключения договора</t>
  </si>
  <si>
    <r>
      <t xml:space="preserve">2.1. Информация о количестве и об общей стоимости договоров, заключенных по результатам закупок, сведения о которых </t>
    </r>
    <r>
      <rPr>
        <u/>
        <sz val="11"/>
        <color theme="1"/>
        <rFont val="Times New Roman"/>
        <family val="1"/>
        <charset val="204"/>
      </rPr>
      <t>размещены</t>
    </r>
    <r>
      <rPr>
        <sz val="11"/>
        <color theme="1"/>
        <rFont val="Times New Roman"/>
        <family val="1"/>
        <charset val="204"/>
      </rPr>
      <t xml:space="preserve"> в единой информационной системе</t>
    </r>
  </si>
  <si>
    <t>Уникальный номер реестровой записи из реестра договоров, заключеннных заказчиками</t>
  </si>
  <si>
    <t>Цена договора или максимальное значение цены договора (рублей)</t>
  </si>
  <si>
    <r>
      <t xml:space="preserve">2.2. Информация о количестве и об общей стоимости договоров, заключенных по результатам закупок, сведения о которых </t>
    </r>
    <r>
      <rPr>
        <u/>
        <sz val="11"/>
        <color theme="1"/>
        <rFont val="Times New Roman"/>
        <family val="1"/>
        <charset val="204"/>
      </rPr>
      <t>не размещены</t>
    </r>
    <r>
      <rPr>
        <sz val="11"/>
        <color theme="1"/>
        <rFont val="Times New Roman"/>
        <family val="1"/>
        <charset val="204"/>
      </rPr>
      <t xml:space="preserve"> в единой информационной системе</t>
    </r>
  </si>
  <si>
    <t>Договор заключен по результатам закупки, указанной в пунктах 1 - 3 части 15 статьи 4 223-ФЗ в случае принятия заказчиком решения о неразмещении сведений о таких закупках в ЕИС</t>
  </si>
  <si>
    <t>Оборудование электрическое осветительное</t>
  </si>
  <si>
    <t>27.40</t>
  </si>
  <si>
    <t>28.23</t>
  </si>
  <si>
    <t>Машины офисные и оборудование, кроме компьютеров и периферийного оборудования (в т.ч. картриджи)</t>
  </si>
  <si>
    <t>26.20.17</t>
  </si>
  <si>
    <t>Мониторы и проекторы, преимущественно используемые в системах автоматической обработки данных</t>
  </si>
  <si>
    <t>26.40</t>
  </si>
  <si>
    <t>Техника бытовая электронная</t>
  </si>
  <si>
    <t>26.20.11</t>
  </si>
  <si>
    <t>Компьютеры портативные массой не более 10 кг, такие как ноутбуки, планшетные компьютеры, карманные компьютеры, в том числе совмещающие функции мобильного телефонного аппарата, электронные записные книжки и аналогичная компьютерная техника</t>
  </si>
  <si>
    <t>26.30.5</t>
  </si>
  <si>
    <t>Устройства охранной или пожарной сигнализации и аналогичная аппаратура</t>
  </si>
  <si>
    <t>31.01.12.</t>
  </si>
  <si>
    <t>Мебель деревянная для офисов</t>
  </si>
  <si>
    <t>26.20.2</t>
  </si>
  <si>
    <t>Устройства запоминающие и прочие устройства хранения данных</t>
  </si>
  <si>
    <t>26.20.16</t>
  </si>
  <si>
    <t>Устройства ввода или вывода, содержащие или не содержащие в одном корпусе запоминающие устройства</t>
  </si>
  <si>
    <t>26.12.30</t>
  </si>
  <si>
    <t>Карты со встроенными интегральными схемами (смарт-карты)</t>
  </si>
  <si>
    <t>26.20.12</t>
  </si>
  <si>
    <t>Терминалы кассовые, банкоматы и аналогичное оборудование, подключаемое к компьютеру или сети передачи данных</t>
  </si>
  <si>
    <t>26.20.13</t>
  </si>
  <si>
    <t>Машины вычислительные электронные цифровые, содержащие в одном корпусе центральный процессор и устройство ввода и вывода, объединенные или нет для автоматической обработки данных</t>
  </si>
  <si>
    <t>26.20.14</t>
  </si>
  <si>
    <t>Автомобили легковые</t>
  </si>
  <si>
    <t>28.24.1</t>
  </si>
  <si>
    <t>Инструменты ручные электрические; инструменты ручные прочие с механизированным приводом</t>
  </si>
  <si>
    <t>31.09.11</t>
  </si>
  <si>
    <t>Мебель металлическая, не включенная в другие группировки</t>
  </si>
  <si>
    <t>26.30.11.110</t>
  </si>
  <si>
    <t>Средства связи, выполняющие функцию систем коммутации</t>
  </si>
  <si>
    <t>26.40.51.000</t>
  </si>
  <si>
    <t>Части и принадлежности звукового и видеооборудования</t>
  </si>
  <si>
    <t>Машины вычислительные электронные цифровые, поставляемые в виде систем для автоматической обработки данных (сервер)</t>
  </si>
  <si>
    <t>26.20.15</t>
  </si>
  <si>
    <t>Машины вычислительные электронные цифровые прочие, содержащие или не содержащие в одном корпусе одно или два из следующих устройств для автоматической обработки данных: запоминающие устройства, устройства ввода, устройства вывода</t>
  </si>
  <si>
    <t xml:space="preserve"> определенных Правительством Российской Федерации в соответствии с частью 16 статьи 4 Федерального закона, участниками которых являются любые лица, указанные в части 5 статьи 3 Федерального закона, в том числе субъекты малого и среднего предпринимательства (подпункт «а» пункта 4 Положения, утвержденного постановлением Правительства Российской Федерации от 11 декабря 2014 года № 1352) </t>
  </si>
  <si>
    <t xml:space="preserve">определенных Правительством Российской Федерации в соответствии с частью 16 статьи 4 Федерального закона, участниками которых являются только субъекты малого и среднего предпринимательства (подпункт «б» пункта 4 Положения, утвержденного постановлением Правительства Российской Федерации от 11 декабря 2014 года № 1352) </t>
  </si>
  <si>
    <t xml:space="preserve">определенных Правительством Российской Федерации в соответствии с частью 16 статьи 4 Федерального закона, в отношении участников которых заказчиком устанавливается требование о привлечении к исполнению договора субподрядчиков (соисполнителей) из числа субъектов малого и среднего предпринимательства (подпункт «в» пункта 4 Положения, утвержденного постановлением Правительства Российской Федерации от 11 декабря 2014 года № 1352) </t>
  </si>
  <si>
    <t>26.12</t>
  </si>
  <si>
    <t>Платы печатные смонтированные</t>
  </si>
  <si>
    <t xml:space="preserve">Договор заключен по результатам закупки, указанной в пунктах 1 - 3 части 15 статьи 4 223-ФЗ в случае принятия заказчиком решения о неразмещении сведений о таких закупках в ЕИС              </t>
  </si>
  <si>
    <t>28.13.14</t>
  </si>
  <si>
    <t>Насосы центробежные подачи жидкостей прочие; насосы прочие</t>
  </si>
  <si>
    <t>Мебель из пластмассовых материалов</t>
  </si>
  <si>
    <t>31.09.14.110</t>
  </si>
  <si>
    <t>26.70</t>
  </si>
  <si>
    <t>Приборы оптические и фотографическое оборудование</t>
  </si>
  <si>
    <t>31.09.13</t>
  </si>
  <si>
    <t>Мебель деревянная, не включенная в другие группировки</t>
  </si>
  <si>
    <t xml:space="preserve">сведения о которых не подлежат размещению в единой информационной системе в соответствии с частью 15 статьи 4 Федерального закона </t>
  </si>
  <si>
    <t>31.09.12</t>
  </si>
  <si>
    <t>Мебель деревянная для спальни, столовой и гостиной</t>
  </si>
  <si>
    <t>26.30.23</t>
  </si>
  <si>
    <t>Аппараты телефонные прочие, устройства и аппаратура для передачи и приема речи, изображений или других данных, включая оборудование коммуникационное для работы в проводных или беспроводных сетях связи (например, локальных и глобальных сетях)</t>
  </si>
  <si>
    <t>26.40.33.110</t>
  </si>
  <si>
    <t>Видеокамеры</t>
  </si>
  <si>
    <t>29.10.2</t>
  </si>
  <si>
    <t xml:space="preserve"> 51435138944230000910000.</t>
  </si>
  <si>
    <t>26.30.11</t>
  </si>
  <si>
    <t>Аппаратура коммуникационная передающая с приемными устройствами</t>
  </si>
  <si>
    <t xml:space="preserve"> 51435138944230000640000.</t>
  </si>
  <si>
    <t>26.30.11.120</t>
  </si>
  <si>
    <t>Средства связи, выполняющие функцию цифровых транспортных систем</t>
  </si>
  <si>
    <t>26.30.3</t>
  </si>
  <si>
    <t>Части и комплектующие коммуникационного оборудования</t>
  </si>
  <si>
    <t xml:space="preserve"> 51435138944230000670000.</t>
  </si>
  <si>
    <r>
      <t>о договорах, заключенных в августе</t>
    </r>
    <r>
      <rPr>
        <b/>
        <sz val="11"/>
        <color theme="1"/>
        <rFont val="Times New Roman"/>
        <family val="1"/>
        <charset val="204"/>
      </rPr>
      <t xml:space="preserve"> 2023 г</t>
    </r>
    <r>
      <rPr>
        <sz val="11"/>
        <color theme="1"/>
        <rFont val="Times New Roman"/>
        <family val="1"/>
        <charset val="204"/>
      </rPr>
      <t>. по результатам закупок товаров, работ, услуг</t>
    </r>
  </si>
  <si>
    <t>Робин</t>
  </si>
  <si>
    <t>Лицензии</t>
  </si>
  <si>
    <t>телефония</t>
  </si>
  <si>
    <t>оценочные</t>
  </si>
  <si>
    <t>Вебим,ру</t>
  </si>
  <si>
    <t>СРМ</t>
  </si>
  <si>
    <t>ремонт Покровск</t>
  </si>
  <si>
    <t>51435138944230000840000</t>
  </si>
  <si>
    <t>51435138944230000990000</t>
  </si>
  <si>
    <t>51435138944230000590000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</si>
</sst>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rgb="FF625F5F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0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3" borderId="0" xfId="0" applyFont="1" applyFill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3" borderId="4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49" fontId="2" fillId="2" borderId="2" xfId="0" applyNumberFormat="1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Alignment="1">
      <alignment horizontal="center"/>
    </xf>
    <xf numFmtId="0" fontId="3" fillId="0" borderId="0" xfId="0" applyFont="1"/>
    <xf numFmtId="4" fontId="2" fillId="0" borderId="0" xfId="0" applyNumberFormat="1" applyFont="1" applyAlignment="1">
      <alignment horizontal="center" vertical="center"/>
    </xf>
    <xf numFmtId="4" fontId="2" fillId="3" borderId="6" xfId="0" applyNumberFormat="1" applyFont="1" applyFill="1" applyBorder="1" applyAlignment="1">
      <alignment horizontal="center" vertical="center" wrapText="1"/>
    </xf>
    <xf numFmtId="4" fontId="2" fillId="3" borderId="5" xfId="0" applyNumberFormat="1" applyFont="1" applyFill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3" fillId="2" borderId="8" xfId="0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/>
    </xf>
    <xf numFmtId="4" fontId="2" fillId="3" borderId="5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activeCell="K9" sqref="K9"/>
    </sheetView>
  </sheetViews>
  <sheetFormatPr defaultRowHeight="15" x14ac:dyDescent="0.25"/>
  <cols>
    <col min="1" max="1" width="20.7109375" customWidth="1"/>
    <col min="3" max="3" width="28.5703125" customWidth="1"/>
    <col min="4" max="4" width="6.140625" customWidth="1"/>
    <col min="5" max="5" width="13.85546875" customWidth="1"/>
    <col min="6" max="6" width="16.85546875" customWidth="1"/>
  </cols>
  <sheetData>
    <row r="1" spans="1:9" x14ac:dyDescent="0.25">
      <c r="A1" s="82" t="s">
        <v>0</v>
      </c>
      <c r="B1" s="82"/>
      <c r="C1" s="82"/>
      <c r="D1" s="82"/>
      <c r="E1" s="82"/>
      <c r="F1" s="82"/>
      <c r="G1" s="1"/>
      <c r="H1" s="1"/>
      <c r="I1" s="1"/>
    </row>
    <row r="2" spans="1:9" ht="33" customHeight="1" x14ac:dyDescent="0.25">
      <c r="A2" s="81" t="s">
        <v>121</v>
      </c>
      <c r="B2" s="81"/>
      <c r="C2" s="81"/>
      <c r="D2" s="81"/>
      <c r="E2" s="81"/>
      <c r="F2" s="81"/>
      <c r="G2" s="1"/>
      <c r="H2" s="1"/>
      <c r="I2" s="1"/>
    </row>
    <row r="3" spans="1:9" x14ac:dyDescent="0.25">
      <c r="A3" s="7"/>
      <c r="B3" s="7"/>
      <c r="C3" s="7"/>
      <c r="D3" s="7"/>
      <c r="E3" s="7"/>
      <c r="F3" s="7"/>
      <c r="G3" s="2"/>
      <c r="H3" s="2"/>
      <c r="I3" s="2"/>
    </row>
    <row r="4" spans="1:9" x14ac:dyDescent="0.25">
      <c r="A4" s="82" t="s">
        <v>1</v>
      </c>
      <c r="B4" s="82"/>
      <c r="C4" s="82"/>
      <c r="D4" s="82"/>
      <c r="E4" s="82"/>
      <c r="F4" s="82"/>
      <c r="G4" s="1"/>
      <c r="H4" s="1"/>
      <c r="I4" s="1"/>
    </row>
    <row r="5" spans="1:9" x14ac:dyDescent="0.25">
      <c r="A5" s="7"/>
      <c r="B5" s="7"/>
      <c r="C5" s="7"/>
      <c r="D5" s="7"/>
      <c r="E5" s="7"/>
      <c r="F5" s="7"/>
      <c r="G5" s="2"/>
      <c r="H5" s="2"/>
      <c r="I5" s="2"/>
    </row>
    <row r="6" spans="1:9" x14ac:dyDescent="0.25">
      <c r="A6" s="8"/>
      <c r="B6" s="8"/>
      <c r="C6" s="8"/>
      <c r="D6" s="8"/>
      <c r="E6" s="9"/>
      <c r="F6" s="3" t="s">
        <v>2</v>
      </c>
      <c r="G6" s="2"/>
      <c r="H6" s="2"/>
      <c r="I6" s="2"/>
    </row>
    <row r="7" spans="1:9" ht="63" customHeight="1" x14ac:dyDescent="0.25">
      <c r="A7" s="81" t="s">
        <v>3</v>
      </c>
      <c r="B7" s="81"/>
      <c r="C7" s="80" t="s">
        <v>29</v>
      </c>
      <c r="D7" s="80"/>
      <c r="E7" s="16" t="s">
        <v>4</v>
      </c>
      <c r="F7" s="3">
        <v>1435138944</v>
      </c>
      <c r="G7" s="2"/>
      <c r="H7" s="2"/>
      <c r="I7" s="2"/>
    </row>
    <row r="8" spans="1:9" x14ac:dyDescent="0.25">
      <c r="A8" s="81"/>
      <c r="B8" s="81"/>
      <c r="C8" s="80"/>
      <c r="D8" s="80"/>
      <c r="E8" s="16" t="s">
        <v>5</v>
      </c>
      <c r="F8" s="3">
        <v>143501001</v>
      </c>
      <c r="G8" s="2"/>
      <c r="H8" s="2"/>
      <c r="I8" s="2"/>
    </row>
    <row r="9" spans="1:9" ht="48" customHeight="1" x14ac:dyDescent="0.25">
      <c r="A9" s="81" t="s">
        <v>6</v>
      </c>
      <c r="B9" s="81"/>
      <c r="C9" s="80" t="s">
        <v>30</v>
      </c>
      <c r="D9" s="80"/>
      <c r="E9" s="16" t="s">
        <v>7</v>
      </c>
      <c r="F9" s="3">
        <v>12267</v>
      </c>
      <c r="G9" s="2"/>
      <c r="H9" s="2"/>
      <c r="I9" s="2"/>
    </row>
    <row r="10" spans="1:9" ht="69.75" customHeight="1" x14ac:dyDescent="0.25">
      <c r="A10" s="81" t="s">
        <v>8</v>
      </c>
      <c r="B10" s="81"/>
      <c r="C10" s="80" t="s">
        <v>31</v>
      </c>
      <c r="D10" s="80"/>
      <c r="E10" s="16" t="s">
        <v>9</v>
      </c>
      <c r="F10" s="3">
        <v>42</v>
      </c>
      <c r="G10" s="2"/>
      <c r="H10" s="2"/>
      <c r="I10" s="2"/>
    </row>
    <row r="11" spans="1:9" ht="31.5" customHeight="1" x14ac:dyDescent="0.25">
      <c r="A11" s="81" t="s">
        <v>10</v>
      </c>
      <c r="B11" s="81"/>
      <c r="C11" s="83" t="s">
        <v>32</v>
      </c>
      <c r="D11" s="83"/>
      <c r="E11" s="80" t="s">
        <v>11</v>
      </c>
      <c r="F11" s="80">
        <v>98701000001</v>
      </c>
      <c r="G11" s="2"/>
      <c r="H11" s="2"/>
      <c r="I11" s="2"/>
    </row>
    <row r="12" spans="1:9" ht="15.75" customHeight="1" x14ac:dyDescent="0.25">
      <c r="A12" s="81"/>
      <c r="B12" s="81"/>
      <c r="C12" s="83"/>
      <c r="D12" s="83"/>
      <c r="E12" s="80"/>
      <c r="F12" s="80"/>
      <c r="G12" s="2"/>
      <c r="H12" s="2"/>
      <c r="I12" s="2"/>
    </row>
    <row r="13" spans="1:9" ht="15.75" customHeight="1" x14ac:dyDescent="0.25">
      <c r="A13" s="81"/>
      <c r="B13" s="81"/>
      <c r="C13" s="83"/>
      <c r="D13" s="83"/>
      <c r="E13" s="80"/>
      <c r="F13" s="80"/>
      <c r="G13" s="2"/>
      <c r="H13" s="2"/>
      <c r="I13" s="2"/>
    </row>
    <row r="14" spans="1:9" x14ac:dyDescent="0.25">
      <c r="A14" s="81" t="s">
        <v>12</v>
      </c>
      <c r="B14" s="81"/>
      <c r="C14" s="80" t="s">
        <v>13</v>
      </c>
      <c r="D14" s="80"/>
      <c r="E14" s="16"/>
      <c r="F14" s="80"/>
      <c r="G14" s="2"/>
      <c r="H14" s="2"/>
      <c r="I14" s="2"/>
    </row>
    <row r="15" spans="1:9" ht="47.25" customHeight="1" x14ac:dyDescent="0.25">
      <c r="A15" s="81"/>
      <c r="B15" s="81"/>
      <c r="C15" s="80" t="s">
        <v>14</v>
      </c>
      <c r="D15" s="80"/>
      <c r="E15" s="16"/>
      <c r="F15" s="80"/>
      <c r="G15" s="2"/>
      <c r="H15" s="2"/>
      <c r="I15" s="2"/>
    </row>
    <row r="16" spans="1:9" x14ac:dyDescent="0.25">
      <c r="A16" s="81" t="s">
        <v>15</v>
      </c>
      <c r="B16" s="81"/>
      <c r="C16" s="80" t="s">
        <v>16</v>
      </c>
      <c r="D16" s="80"/>
      <c r="E16" s="16" t="s">
        <v>17</v>
      </c>
      <c r="F16" s="3">
        <v>383</v>
      </c>
      <c r="G16" s="2"/>
      <c r="H16" s="2"/>
      <c r="I16" s="2"/>
    </row>
  </sheetData>
  <mergeCells count="20">
    <mergeCell ref="A16:B16"/>
    <mergeCell ref="C16:D16"/>
    <mergeCell ref="A7:B8"/>
    <mergeCell ref="C7:D8"/>
    <mergeCell ref="A9:B9"/>
    <mergeCell ref="C9:D9"/>
    <mergeCell ref="A10:B10"/>
    <mergeCell ref="C10:D10"/>
    <mergeCell ref="C11:D13"/>
    <mergeCell ref="A14:B14"/>
    <mergeCell ref="C14:D14"/>
    <mergeCell ref="A15:B15"/>
    <mergeCell ref="C15:D15"/>
    <mergeCell ref="F14:F15"/>
    <mergeCell ref="A11:B13"/>
    <mergeCell ref="A4:F4"/>
    <mergeCell ref="A1:F1"/>
    <mergeCell ref="A2:F2"/>
    <mergeCell ref="E11:E13"/>
    <mergeCell ref="F11:F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37"/>
  <sheetViews>
    <sheetView zoomScale="90" zoomScaleNormal="90" workbookViewId="0">
      <pane xSplit="1" ySplit="3" topLeftCell="B28" activePane="bottomRight" state="frozen"/>
      <selection pane="topRight" activeCell="B1" sqref="B1"/>
      <selection pane="bottomLeft" activeCell="A4" sqref="A4"/>
      <selection pane="bottomRight" activeCell="D30" sqref="D30"/>
    </sheetView>
  </sheetViews>
  <sheetFormatPr defaultRowHeight="15" x14ac:dyDescent="0.25"/>
  <cols>
    <col min="1" max="1" width="7.140625" style="22" customWidth="1"/>
    <col min="2" max="2" width="47.42578125" style="22" customWidth="1"/>
    <col min="3" max="3" width="13.28515625" style="22" customWidth="1"/>
    <col min="4" max="4" width="36.5703125" style="22" customWidth="1"/>
    <col min="5" max="5" width="20.7109375" style="22" customWidth="1"/>
    <col min="6" max="6" width="17" style="58" customWidth="1"/>
    <col min="7" max="16384" width="9.140625" style="22"/>
  </cols>
  <sheetData>
    <row r="1" spans="1:6" ht="51" customHeight="1" x14ac:dyDescent="0.25">
      <c r="A1" s="81" t="s">
        <v>48</v>
      </c>
      <c r="B1" s="81"/>
      <c r="C1" s="81"/>
      <c r="D1" s="81"/>
      <c r="E1" s="81"/>
      <c r="F1" s="81"/>
    </row>
    <row r="3" spans="1:6" ht="81" customHeight="1" x14ac:dyDescent="0.25">
      <c r="A3" s="67" t="s">
        <v>44</v>
      </c>
      <c r="B3" s="67" t="s">
        <v>45</v>
      </c>
      <c r="C3" s="67" t="s">
        <v>46</v>
      </c>
      <c r="D3" s="67" t="s">
        <v>49</v>
      </c>
      <c r="E3" s="10" t="s">
        <v>47</v>
      </c>
      <c r="F3" s="73" t="s">
        <v>50</v>
      </c>
    </row>
    <row r="4" spans="1:6" x14ac:dyDescent="0.25">
      <c r="A4" s="73">
        <v>1</v>
      </c>
      <c r="B4" s="51" t="s">
        <v>122</v>
      </c>
      <c r="C4" s="51"/>
      <c r="D4" s="74"/>
      <c r="E4" s="65"/>
      <c r="F4" s="62">
        <v>2650000</v>
      </c>
    </row>
    <row r="5" spans="1:6" x14ac:dyDescent="0.25">
      <c r="A5" s="51">
        <v>2</v>
      </c>
      <c r="B5" s="51" t="s">
        <v>123</v>
      </c>
      <c r="C5" s="51"/>
      <c r="D5" s="74"/>
      <c r="E5" s="65"/>
      <c r="F5" s="62">
        <v>999600</v>
      </c>
    </row>
    <row r="6" spans="1:6" x14ac:dyDescent="0.25">
      <c r="A6" s="51">
        <v>3</v>
      </c>
      <c r="B6" s="51" t="s">
        <v>124</v>
      </c>
      <c r="C6" s="51"/>
      <c r="D6" s="74"/>
      <c r="E6" s="65"/>
      <c r="F6" s="62">
        <v>18426766.329999998</v>
      </c>
    </row>
    <row r="7" spans="1:6" x14ac:dyDescent="0.25">
      <c r="A7" s="51">
        <v>4</v>
      </c>
      <c r="B7" s="51" t="s">
        <v>125</v>
      </c>
      <c r="C7" s="51"/>
      <c r="D7" s="74"/>
      <c r="E7" s="65"/>
      <c r="F7" s="62">
        <v>1440000</v>
      </c>
    </row>
    <row r="8" spans="1:6" x14ac:dyDescent="0.25">
      <c r="A8" s="51">
        <v>5</v>
      </c>
      <c r="B8" s="51" t="s">
        <v>126</v>
      </c>
      <c r="C8" s="51"/>
      <c r="D8" s="74"/>
      <c r="E8" s="65"/>
      <c r="F8" s="62">
        <v>600000</v>
      </c>
    </row>
    <row r="9" spans="1:6" x14ac:dyDescent="0.25">
      <c r="A9" s="51">
        <v>6</v>
      </c>
      <c r="B9" s="51" t="s">
        <v>127</v>
      </c>
      <c r="C9" s="51"/>
      <c r="D9" s="74"/>
      <c r="E9" s="65"/>
      <c r="F9" s="62">
        <v>9659000</v>
      </c>
    </row>
    <row r="10" spans="1:6" x14ac:dyDescent="0.25">
      <c r="A10" s="68">
        <v>7</v>
      </c>
      <c r="B10" s="69" t="s">
        <v>128</v>
      </c>
      <c r="C10" s="70"/>
      <c r="D10" s="71"/>
      <c r="E10" s="72"/>
      <c r="F10" s="79">
        <v>3820127</v>
      </c>
    </row>
    <row r="11" spans="1:6" ht="16.5" customHeight="1" x14ac:dyDescent="0.25">
      <c r="A11" s="17">
        <v>8</v>
      </c>
      <c r="B11" s="63"/>
      <c r="C11" s="64"/>
      <c r="D11" s="54"/>
      <c r="E11" s="53"/>
      <c r="F11" s="66"/>
    </row>
    <row r="12" spans="1:6" x14ac:dyDescent="0.25">
      <c r="A12" s="17">
        <v>9</v>
      </c>
      <c r="B12" s="63"/>
      <c r="C12" s="64"/>
      <c r="D12" s="54"/>
      <c r="E12" s="53"/>
      <c r="F12" s="66"/>
    </row>
    <row r="13" spans="1:6" x14ac:dyDescent="0.25">
      <c r="A13" s="17">
        <v>10</v>
      </c>
      <c r="B13" s="63"/>
      <c r="C13" s="64"/>
      <c r="D13" s="54"/>
      <c r="E13" s="53"/>
      <c r="F13" s="66"/>
    </row>
    <row r="14" spans="1:6" x14ac:dyDescent="0.25">
      <c r="A14" s="17">
        <f>A13+1</f>
        <v>11</v>
      </c>
      <c r="B14" s="63"/>
      <c r="C14" s="64"/>
      <c r="D14" s="54"/>
      <c r="E14" s="53"/>
      <c r="F14" s="66"/>
    </row>
    <row r="15" spans="1:6" x14ac:dyDescent="0.25">
      <c r="A15" s="17">
        <f t="shared" ref="A15:A18" si="0">A14+1</f>
        <v>12</v>
      </c>
      <c r="B15" s="63"/>
      <c r="C15" s="64"/>
      <c r="D15" s="54"/>
      <c r="E15" s="53"/>
      <c r="F15" s="66"/>
    </row>
    <row r="16" spans="1:6" x14ac:dyDescent="0.25">
      <c r="A16" s="17">
        <f t="shared" si="0"/>
        <v>13</v>
      </c>
      <c r="B16" s="63"/>
      <c r="C16" s="64"/>
      <c r="D16" s="54"/>
      <c r="E16" s="53"/>
      <c r="F16" s="66"/>
    </row>
    <row r="17" spans="1:6" x14ac:dyDescent="0.25">
      <c r="A17" s="17">
        <f t="shared" si="0"/>
        <v>14</v>
      </c>
      <c r="B17" s="63"/>
      <c r="C17" s="64"/>
      <c r="D17" s="54"/>
      <c r="E17" s="53"/>
      <c r="F17" s="66"/>
    </row>
    <row r="18" spans="1:6" x14ac:dyDescent="0.25">
      <c r="A18" s="17">
        <f t="shared" si="0"/>
        <v>15</v>
      </c>
      <c r="B18" s="63"/>
      <c r="C18" s="64"/>
      <c r="D18" s="54"/>
      <c r="E18" s="53"/>
      <c r="F18" s="66"/>
    </row>
    <row r="19" spans="1:6" x14ac:dyDescent="0.25">
      <c r="A19" s="17"/>
      <c r="B19" s="51"/>
      <c r="C19" s="43"/>
      <c r="D19" s="54"/>
      <c r="E19" s="55"/>
      <c r="F19" s="56"/>
    </row>
    <row r="20" spans="1:6" x14ac:dyDescent="0.25">
      <c r="A20" s="17"/>
      <c r="B20" s="51"/>
      <c r="C20" s="43"/>
      <c r="D20" s="54"/>
      <c r="E20" s="55"/>
      <c r="F20" s="62"/>
    </row>
    <row r="21" spans="1:6" x14ac:dyDescent="0.25">
      <c r="A21" s="17"/>
      <c r="B21" s="51"/>
      <c r="C21" s="43"/>
      <c r="D21" s="54"/>
      <c r="E21" s="55"/>
      <c r="F21" s="62"/>
    </row>
    <row r="22" spans="1:6" x14ac:dyDescent="0.25">
      <c r="A22" s="17"/>
      <c r="B22" s="52"/>
      <c r="C22" s="43"/>
      <c r="D22" s="54"/>
      <c r="E22" s="44"/>
      <c r="F22" s="62"/>
    </row>
    <row r="23" spans="1:6" x14ac:dyDescent="0.25">
      <c r="A23" s="17"/>
      <c r="B23" s="52"/>
      <c r="C23" s="43"/>
      <c r="D23" s="54"/>
      <c r="E23" s="44"/>
      <c r="F23" s="62"/>
    </row>
    <row r="24" spans="1:6" x14ac:dyDescent="0.25">
      <c r="A24" s="17"/>
      <c r="B24" s="51"/>
      <c r="C24" s="43"/>
      <c r="D24" s="54"/>
      <c r="E24" s="44"/>
      <c r="F24" s="62"/>
    </row>
    <row r="25" spans="1:6" x14ac:dyDescent="0.25">
      <c r="F25" s="57">
        <f>SUM(F4:F24)</f>
        <v>37595493.329999998</v>
      </c>
    </row>
    <row r="26" spans="1:6" ht="39.75" customHeight="1" x14ac:dyDescent="0.25">
      <c r="A26" s="81" t="s">
        <v>51</v>
      </c>
      <c r="B26" s="81"/>
      <c r="C26" s="81"/>
      <c r="D26" s="81"/>
    </row>
    <row r="28" spans="1:6" ht="60" x14ac:dyDescent="0.25">
      <c r="A28" s="21" t="s">
        <v>20</v>
      </c>
      <c r="B28" s="21" t="s">
        <v>39</v>
      </c>
      <c r="C28" s="21" t="s">
        <v>18</v>
      </c>
      <c r="D28" s="21" t="s">
        <v>42</v>
      </c>
    </row>
    <row r="29" spans="1:6" x14ac:dyDescent="0.25">
      <c r="A29" s="21">
        <v>1</v>
      </c>
      <c r="B29" s="21">
        <v>2</v>
      </c>
      <c r="C29" s="21">
        <v>3</v>
      </c>
      <c r="D29" s="21">
        <v>4</v>
      </c>
    </row>
    <row r="30" spans="1:6" ht="62.25" customHeight="1" x14ac:dyDescent="0.25">
      <c r="A30" s="21">
        <v>1</v>
      </c>
      <c r="B30" s="4" t="s">
        <v>104</v>
      </c>
      <c r="C30" s="11">
        <v>7</v>
      </c>
      <c r="D30" s="5">
        <f>2650000+999600+18426766.33+1440000+600000+9659000+3820127</f>
        <v>37595493.329999998</v>
      </c>
    </row>
    <row r="31" spans="1:6" ht="76.5" customHeight="1" x14ac:dyDescent="0.25">
      <c r="A31" s="21">
        <v>2</v>
      </c>
      <c r="B31" s="4" t="s">
        <v>40</v>
      </c>
      <c r="C31" s="11">
        <v>0</v>
      </c>
      <c r="D31" s="5">
        <v>0</v>
      </c>
    </row>
    <row r="32" spans="1:6" ht="66" customHeight="1" x14ac:dyDescent="0.25">
      <c r="A32" s="21">
        <v>3</v>
      </c>
      <c r="B32" s="4" t="s">
        <v>41</v>
      </c>
      <c r="C32" s="37">
        <f>55+345-3-7+1</f>
        <v>391</v>
      </c>
      <c r="D32" s="32">
        <f>33222044.13+6014322.95-2650000-999600-1440000-449966.51-520009-1782900-900000-3619500-600000-1320000+642577</f>
        <v>25596968.57</v>
      </c>
      <c r="E32" s="41"/>
    </row>
    <row r="33" spans="1:5" ht="138.75" hidden="1" customHeight="1" x14ac:dyDescent="0.25">
      <c r="A33" s="47">
        <v>4</v>
      </c>
      <c r="B33" s="48" t="s">
        <v>90</v>
      </c>
      <c r="C33" s="37">
        <v>0</v>
      </c>
      <c r="D33" s="32">
        <v>0</v>
      </c>
      <c r="E33" s="41"/>
    </row>
    <row r="34" spans="1:5" ht="124.5" hidden="1" customHeight="1" x14ac:dyDescent="0.25">
      <c r="A34" s="47">
        <v>5</v>
      </c>
      <c r="B34" s="48" t="s">
        <v>91</v>
      </c>
      <c r="C34" s="37">
        <v>0</v>
      </c>
      <c r="D34" s="32">
        <v>0</v>
      </c>
      <c r="E34" s="41"/>
    </row>
    <row r="35" spans="1:5" ht="153" hidden="1" customHeight="1" x14ac:dyDescent="0.25">
      <c r="A35" s="47">
        <v>6</v>
      </c>
      <c r="B35" s="48" t="s">
        <v>92</v>
      </c>
      <c r="C35" s="37">
        <v>0</v>
      </c>
      <c r="D35" s="32">
        <v>0</v>
      </c>
      <c r="E35" s="41"/>
    </row>
    <row r="36" spans="1:5" x14ac:dyDescent="0.25">
      <c r="A36" s="84" t="s">
        <v>19</v>
      </c>
      <c r="B36" s="85"/>
      <c r="C36" s="11">
        <f>SUM(C30:C32)</f>
        <v>398</v>
      </c>
      <c r="D36" s="5">
        <f>SUM(D30:D32)</f>
        <v>63192461.899999999</v>
      </c>
    </row>
    <row r="37" spans="1:5" x14ac:dyDescent="0.25">
      <c r="D37" s="23"/>
    </row>
  </sheetData>
  <mergeCells count="3">
    <mergeCell ref="A26:D26"/>
    <mergeCell ref="A36:B36"/>
    <mergeCell ref="A1:F1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view="pageBreakPreview" zoomScale="80" zoomScaleNormal="70" zoomScaleSheetLayoutView="80" workbookViewId="0">
      <pane ySplit="4" topLeftCell="A29" activePane="bottomLeft" state="frozen"/>
      <selection activeCell="B1" sqref="B1"/>
      <selection pane="bottomLeft" activeCell="K29" sqref="K29"/>
    </sheetView>
  </sheetViews>
  <sheetFormatPr defaultRowHeight="15" x14ac:dyDescent="0.25"/>
  <cols>
    <col min="1" max="1" width="9.140625" customWidth="1"/>
    <col min="2" max="2" width="16.7109375" customWidth="1"/>
    <col min="3" max="3" width="31.7109375" customWidth="1"/>
    <col min="4" max="4" width="15.140625" customWidth="1"/>
    <col min="5" max="5" width="38.140625" customWidth="1"/>
    <col min="6" max="6" width="21.42578125" customWidth="1"/>
    <col min="7" max="7" width="22.85546875" customWidth="1"/>
  </cols>
  <sheetData>
    <row r="1" spans="1:7" ht="49.5" customHeight="1" x14ac:dyDescent="0.25">
      <c r="A1" s="86" t="s">
        <v>43</v>
      </c>
      <c r="B1" s="86"/>
      <c r="C1" s="86"/>
      <c r="D1" s="86"/>
      <c r="E1" s="86"/>
      <c r="F1" s="86"/>
      <c r="G1" s="86"/>
    </row>
    <row r="3" spans="1:7" ht="205.5" customHeight="1" x14ac:dyDescent="0.25">
      <c r="A3" s="3" t="s">
        <v>20</v>
      </c>
      <c r="B3" s="3" t="s">
        <v>21</v>
      </c>
      <c r="C3" s="3" t="s">
        <v>22</v>
      </c>
      <c r="D3" s="3" t="s">
        <v>23</v>
      </c>
      <c r="E3" s="3" t="s">
        <v>24</v>
      </c>
      <c r="F3" s="3" t="s">
        <v>25</v>
      </c>
      <c r="G3" s="3" t="s">
        <v>26</v>
      </c>
    </row>
    <row r="4" spans="1:7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</row>
    <row r="5" spans="1:7" ht="75" x14ac:dyDescent="0.25">
      <c r="A5" s="16">
        <v>1</v>
      </c>
      <c r="B5" s="15" t="s">
        <v>37</v>
      </c>
      <c r="C5" s="10" t="s">
        <v>38</v>
      </c>
      <c r="D5" s="13">
        <v>90</v>
      </c>
      <c r="E5" s="10" t="s">
        <v>52</v>
      </c>
      <c r="F5" s="19">
        <f>9800+6080</f>
        <v>15880</v>
      </c>
      <c r="G5" s="19">
        <f>9800+6080</f>
        <v>15880</v>
      </c>
    </row>
    <row r="6" spans="1:7" ht="30" x14ac:dyDescent="0.25">
      <c r="A6" s="46">
        <f t="shared" ref="A6:A37" si="0">A5+1</f>
        <v>2</v>
      </c>
      <c r="B6" s="15" t="s">
        <v>93</v>
      </c>
      <c r="C6" s="10" t="s">
        <v>94</v>
      </c>
      <c r="D6" s="13">
        <v>90</v>
      </c>
      <c r="E6" s="10">
        <v>5143513884423000</v>
      </c>
      <c r="F6" s="78"/>
      <c r="G6" s="78"/>
    </row>
    <row r="7" spans="1:7" ht="45" x14ac:dyDescent="0.25">
      <c r="A7" s="49">
        <f t="shared" si="0"/>
        <v>3</v>
      </c>
      <c r="B7" s="10" t="s">
        <v>71</v>
      </c>
      <c r="C7" s="10" t="s">
        <v>72</v>
      </c>
      <c r="D7" s="13">
        <v>90</v>
      </c>
      <c r="E7" s="10">
        <v>5143513884423000</v>
      </c>
      <c r="F7" s="78"/>
      <c r="G7" s="78"/>
    </row>
    <row r="8" spans="1:7" ht="150" x14ac:dyDescent="0.25">
      <c r="A8" s="49">
        <f t="shared" si="0"/>
        <v>4</v>
      </c>
      <c r="B8" s="10" t="s">
        <v>61</v>
      </c>
      <c r="C8" s="10" t="s">
        <v>62</v>
      </c>
      <c r="D8" s="10">
        <v>70</v>
      </c>
      <c r="E8" s="10" t="s">
        <v>52</v>
      </c>
      <c r="F8" s="5"/>
      <c r="G8" s="32"/>
    </row>
    <row r="9" spans="1:7" ht="75" x14ac:dyDescent="0.25">
      <c r="A9" s="49">
        <f t="shared" si="0"/>
        <v>5</v>
      </c>
      <c r="B9" s="10" t="s">
        <v>73</v>
      </c>
      <c r="C9" s="10" t="s">
        <v>74</v>
      </c>
      <c r="D9" s="10">
        <v>20</v>
      </c>
      <c r="E9" s="10" t="s">
        <v>112</v>
      </c>
      <c r="F9" s="5"/>
      <c r="G9" s="5"/>
    </row>
    <row r="10" spans="1:7" ht="120" x14ac:dyDescent="0.25">
      <c r="A10" s="49">
        <f t="shared" si="0"/>
        <v>6</v>
      </c>
      <c r="B10" s="10" t="s">
        <v>75</v>
      </c>
      <c r="C10" s="10" t="s">
        <v>76</v>
      </c>
      <c r="D10" s="10">
        <v>70</v>
      </c>
      <c r="E10" s="10" t="s">
        <v>52</v>
      </c>
      <c r="F10" s="35"/>
      <c r="G10" s="35"/>
    </row>
    <row r="11" spans="1:7" ht="75" x14ac:dyDescent="0.25">
      <c r="A11" s="49">
        <f t="shared" si="0"/>
        <v>7</v>
      </c>
      <c r="B11" s="34" t="s">
        <v>77</v>
      </c>
      <c r="C11" s="34" t="s">
        <v>87</v>
      </c>
      <c r="D11" s="10">
        <v>70</v>
      </c>
      <c r="E11" s="36" t="s">
        <v>129</v>
      </c>
      <c r="F11" s="5">
        <v>16805500.68</v>
      </c>
      <c r="G11" s="5">
        <v>16805500.68</v>
      </c>
    </row>
    <row r="12" spans="1:7" ht="135" x14ac:dyDescent="0.25">
      <c r="A12" s="49">
        <f t="shared" si="0"/>
        <v>8</v>
      </c>
      <c r="B12" s="45" t="s">
        <v>88</v>
      </c>
      <c r="C12" s="45" t="s">
        <v>89</v>
      </c>
      <c r="D12" s="10">
        <v>70</v>
      </c>
      <c r="E12" s="36" t="s">
        <v>130</v>
      </c>
      <c r="F12" s="5">
        <v>3800000</v>
      </c>
      <c r="G12" s="5">
        <v>3800000</v>
      </c>
    </row>
    <row r="13" spans="1:7" ht="96" customHeight="1" x14ac:dyDescent="0.25">
      <c r="A13" s="49">
        <f t="shared" si="0"/>
        <v>9</v>
      </c>
      <c r="B13" s="31" t="s">
        <v>69</v>
      </c>
      <c r="C13" s="27" t="s">
        <v>70</v>
      </c>
      <c r="D13" s="31">
        <v>3</v>
      </c>
      <c r="E13" s="31" t="s">
        <v>52</v>
      </c>
      <c r="F13" s="59">
        <f>870</f>
        <v>870</v>
      </c>
      <c r="G13" s="60"/>
    </row>
    <row r="14" spans="1:7" ht="78.75" x14ac:dyDescent="0.25">
      <c r="A14" s="49">
        <f t="shared" si="0"/>
        <v>10</v>
      </c>
      <c r="B14" s="10" t="s">
        <v>57</v>
      </c>
      <c r="C14" s="18" t="s">
        <v>58</v>
      </c>
      <c r="D14" s="10">
        <v>3</v>
      </c>
      <c r="E14" s="10" t="s">
        <v>52</v>
      </c>
      <c r="F14" s="5"/>
      <c r="G14" s="32"/>
    </row>
    <row r="15" spans="1:7" ht="75" x14ac:dyDescent="0.25">
      <c r="A15" s="49">
        <f t="shared" si="0"/>
        <v>11</v>
      </c>
      <c r="B15" s="28" t="s">
        <v>67</v>
      </c>
      <c r="C15" s="18" t="s">
        <v>68</v>
      </c>
      <c r="D15" s="28">
        <v>50</v>
      </c>
      <c r="E15" s="10" t="s">
        <v>52</v>
      </c>
      <c r="F15" s="29"/>
      <c r="G15" s="61"/>
    </row>
    <row r="16" spans="1:7" ht="72" customHeight="1" x14ac:dyDescent="0.25">
      <c r="A16" s="76">
        <f t="shared" si="0"/>
        <v>12</v>
      </c>
      <c r="B16" s="28" t="s">
        <v>113</v>
      </c>
      <c r="C16" s="18" t="s">
        <v>114</v>
      </c>
      <c r="D16" s="28">
        <v>55</v>
      </c>
      <c r="E16" s="77" t="s">
        <v>115</v>
      </c>
      <c r="F16" s="29"/>
      <c r="G16" s="61"/>
    </row>
    <row r="17" spans="1:7" ht="75" x14ac:dyDescent="0.25">
      <c r="A17" s="76">
        <f t="shared" si="0"/>
        <v>13</v>
      </c>
      <c r="B17" s="28" t="s">
        <v>83</v>
      </c>
      <c r="C17" s="18" t="s">
        <v>84</v>
      </c>
      <c r="D17" s="28">
        <v>49</v>
      </c>
      <c r="E17" s="10" t="s">
        <v>52</v>
      </c>
      <c r="F17" s="29"/>
      <c r="G17" s="30"/>
    </row>
    <row r="18" spans="1:7" ht="63" customHeight="1" x14ac:dyDescent="0.25">
      <c r="A18" s="76">
        <f t="shared" si="0"/>
        <v>14</v>
      </c>
      <c r="B18" s="28" t="s">
        <v>116</v>
      </c>
      <c r="C18" s="18" t="s">
        <v>117</v>
      </c>
      <c r="D18" s="28">
        <v>49</v>
      </c>
      <c r="E18" s="77" t="s">
        <v>115</v>
      </c>
      <c r="F18" s="61"/>
      <c r="G18" s="30"/>
    </row>
    <row r="19" spans="1:7" ht="135" x14ac:dyDescent="0.25">
      <c r="A19" s="76">
        <f t="shared" si="0"/>
        <v>15</v>
      </c>
      <c r="B19" s="10" t="s">
        <v>107</v>
      </c>
      <c r="C19" s="10" t="s">
        <v>108</v>
      </c>
      <c r="D19" s="13">
        <v>50</v>
      </c>
      <c r="E19" s="10" t="s">
        <v>52</v>
      </c>
      <c r="F19" s="5"/>
      <c r="G19" s="5"/>
    </row>
    <row r="20" spans="1:7" ht="53.25" customHeight="1" x14ac:dyDescent="0.25">
      <c r="A20" s="76">
        <f t="shared" si="0"/>
        <v>16</v>
      </c>
      <c r="B20" s="10" t="s">
        <v>118</v>
      </c>
      <c r="C20" s="10" t="s">
        <v>119</v>
      </c>
      <c r="D20" s="13">
        <v>1</v>
      </c>
      <c r="E20" s="10" t="s">
        <v>120</v>
      </c>
      <c r="F20" s="5"/>
      <c r="G20" s="5"/>
    </row>
    <row r="21" spans="1:7" ht="75" x14ac:dyDescent="0.25">
      <c r="A21" s="76">
        <f t="shared" si="0"/>
        <v>17</v>
      </c>
      <c r="B21" s="25" t="s">
        <v>63</v>
      </c>
      <c r="C21" s="25" t="s">
        <v>64</v>
      </c>
      <c r="D21" s="25">
        <v>90</v>
      </c>
      <c r="E21" s="10" t="s">
        <v>52</v>
      </c>
      <c r="F21" s="5"/>
      <c r="G21" s="5"/>
    </row>
    <row r="22" spans="1:7" ht="75" x14ac:dyDescent="0.25">
      <c r="A22" s="49">
        <f t="shared" si="0"/>
        <v>18</v>
      </c>
      <c r="B22" s="10" t="s">
        <v>59</v>
      </c>
      <c r="C22" s="10" t="s">
        <v>60</v>
      </c>
      <c r="D22" s="10">
        <v>90</v>
      </c>
      <c r="E22" s="10" t="s">
        <v>52</v>
      </c>
      <c r="F22" s="20">
        <f>33047</f>
        <v>33047</v>
      </c>
      <c r="G22" s="32"/>
    </row>
    <row r="23" spans="1:7" ht="75" x14ac:dyDescent="0.25">
      <c r="A23" s="76">
        <f t="shared" si="0"/>
        <v>19</v>
      </c>
      <c r="B23" s="10" t="s">
        <v>109</v>
      </c>
      <c r="C23" s="10" t="s">
        <v>110</v>
      </c>
      <c r="D23" s="10">
        <v>70</v>
      </c>
      <c r="E23" s="10" t="s">
        <v>52</v>
      </c>
      <c r="F23" s="20"/>
      <c r="G23" s="50"/>
    </row>
    <row r="24" spans="1:7" ht="75" x14ac:dyDescent="0.25">
      <c r="A24" s="76">
        <f t="shared" si="0"/>
        <v>20</v>
      </c>
      <c r="B24" s="31" t="s">
        <v>85</v>
      </c>
      <c r="C24" s="42" t="s">
        <v>86</v>
      </c>
      <c r="D24" s="31">
        <v>70</v>
      </c>
      <c r="E24" s="31" t="s">
        <v>52</v>
      </c>
      <c r="F24" s="20">
        <v>14798</v>
      </c>
      <c r="G24" s="50"/>
    </row>
    <row r="25" spans="1:7" ht="75" x14ac:dyDescent="0.25">
      <c r="A25" s="49">
        <f t="shared" si="0"/>
        <v>21</v>
      </c>
      <c r="B25" s="10" t="s">
        <v>100</v>
      </c>
      <c r="C25" s="49" t="s">
        <v>101</v>
      </c>
      <c r="D25" s="10">
        <v>70</v>
      </c>
      <c r="E25" s="10" t="s">
        <v>52</v>
      </c>
      <c r="F25" s="20"/>
      <c r="G25" s="32"/>
    </row>
    <row r="26" spans="1:7" ht="75" x14ac:dyDescent="0.25">
      <c r="A26" s="49">
        <f t="shared" si="0"/>
        <v>22</v>
      </c>
      <c r="B26" s="10" t="s">
        <v>33</v>
      </c>
      <c r="C26" s="10" t="s">
        <v>34</v>
      </c>
      <c r="D26" s="13">
        <v>80</v>
      </c>
      <c r="E26" s="10" t="s">
        <v>52</v>
      </c>
      <c r="F26" s="14"/>
      <c r="G26" s="14"/>
    </row>
    <row r="27" spans="1:7" ht="75" x14ac:dyDescent="0.25">
      <c r="A27" s="49">
        <f t="shared" si="0"/>
        <v>23</v>
      </c>
      <c r="B27" s="12" t="s">
        <v>54</v>
      </c>
      <c r="C27" s="10" t="s">
        <v>53</v>
      </c>
      <c r="D27" s="13">
        <v>90</v>
      </c>
      <c r="E27" s="10" t="s">
        <v>52</v>
      </c>
      <c r="F27" s="14">
        <f>92433.63+6331</f>
        <v>98764.63</v>
      </c>
      <c r="G27" s="14">
        <v>6331</v>
      </c>
    </row>
    <row r="28" spans="1:7" ht="75" x14ac:dyDescent="0.25">
      <c r="A28" s="49">
        <f t="shared" si="0"/>
        <v>24</v>
      </c>
      <c r="B28" s="12" t="s">
        <v>96</v>
      </c>
      <c r="C28" s="10" t="s">
        <v>97</v>
      </c>
      <c r="D28" s="13">
        <v>80</v>
      </c>
      <c r="E28" s="10" t="s">
        <v>52</v>
      </c>
      <c r="F28" s="14"/>
      <c r="G28" s="33"/>
    </row>
    <row r="29" spans="1:7" ht="75" x14ac:dyDescent="0.25">
      <c r="A29" s="49">
        <f t="shared" si="0"/>
        <v>25</v>
      </c>
      <c r="B29" s="15" t="s">
        <v>55</v>
      </c>
      <c r="C29" s="10" t="s">
        <v>56</v>
      </c>
      <c r="D29" s="13">
        <v>37</v>
      </c>
      <c r="E29" s="10" t="s">
        <v>95</v>
      </c>
      <c r="F29" s="14">
        <f>3750</f>
        <v>3750</v>
      </c>
      <c r="G29" s="14"/>
    </row>
    <row r="30" spans="1:7" ht="75" x14ac:dyDescent="0.25">
      <c r="A30" s="49">
        <f t="shared" si="0"/>
        <v>26</v>
      </c>
      <c r="B30" s="15" t="s">
        <v>79</v>
      </c>
      <c r="C30" s="38" t="s">
        <v>80</v>
      </c>
      <c r="D30" s="13">
        <v>80</v>
      </c>
      <c r="E30" s="10" t="s">
        <v>95</v>
      </c>
      <c r="F30" s="14"/>
      <c r="G30" s="14"/>
    </row>
    <row r="31" spans="1:7" x14ac:dyDescent="0.25">
      <c r="A31" s="49">
        <f t="shared" si="0"/>
        <v>27</v>
      </c>
      <c r="B31" s="36" t="s">
        <v>111</v>
      </c>
      <c r="C31" s="36" t="s">
        <v>78</v>
      </c>
      <c r="D31" s="10">
        <v>60</v>
      </c>
      <c r="E31" s="12" t="s">
        <v>131</v>
      </c>
      <c r="F31" s="14">
        <v>5420000</v>
      </c>
      <c r="G31" s="14">
        <v>5420000</v>
      </c>
    </row>
    <row r="32" spans="1:7" ht="75" x14ac:dyDescent="0.25">
      <c r="A32" s="49">
        <f t="shared" si="0"/>
        <v>28</v>
      </c>
      <c r="B32" s="15" t="s">
        <v>35</v>
      </c>
      <c r="C32" s="10" t="s">
        <v>36</v>
      </c>
      <c r="D32" s="13">
        <v>75</v>
      </c>
      <c r="E32" s="10" t="s">
        <v>52</v>
      </c>
      <c r="F32" s="14"/>
      <c r="G32" s="14"/>
    </row>
    <row r="33" spans="1:7" ht="75" x14ac:dyDescent="0.25">
      <c r="A33" s="49">
        <f t="shared" si="0"/>
        <v>29</v>
      </c>
      <c r="B33" s="10" t="s">
        <v>65</v>
      </c>
      <c r="C33" s="10" t="s">
        <v>66</v>
      </c>
      <c r="D33" s="10">
        <v>75</v>
      </c>
      <c r="E33" s="10" t="s">
        <v>52</v>
      </c>
      <c r="F33" s="26"/>
      <c r="G33" s="26"/>
    </row>
    <row r="34" spans="1:7" ht="75" x14ac:dyDescent="0.25">
      <c r="A34" s="49">
        <f t="shared" si="0"/>
        <v>30</v>
      </c>
      <c r="B34" s="10" t="s">
        <v>81</v>
      </c>
      <c r="C34" s="10" t="s">
        <v>82</v>
      </c>
      <c r="D34" s="10">
        <v>75</v>
      </c>
      <c r="E34" s="10" t="s">
        <v>52</v>
      </c>
      <c r="F34" s="14">
        <f>26400+97000</f>
        <v>123400</v>
      </c>
      <c r="G34" s="14">
        <f>26400+97000</f>
        <v>123400</v>
      </c>
    </row>
    <row r="35" spans="1:7" ht="91.5" customHeight="1" x14ac:dyDescent="0.25">
      <c r="A35" s="76">
        <f t="shared" si="0"/>
        <v>31</v>
      </c>
      <c r="B35" s="10" t="s">
        <v>105</v>
      </c>
      <c r="C35" s="10" t="s">
        <v>106</v>
      </c>
      <c r="D35" s="10">
        <v>75</v>
      </c>
      <c r="E35" s="10" t="s">
        <v>52</v>
      </c>
      <c r="F35" s="14"/>
      <c r="G35" s="14"/>
    </row>
    <row r="36" spans="1:7" ht="93" customHeight="1" x14ac:dyDescent="0.25">
      <c r="A36" s="76">
        <f t="shared" si="0"/>
        <v>32</v>
      </c>
      <c r="B36" s="10" t="s">
        <v>102</v>
      </c>
      <c r="C36" s="10" t="s">
        <v>103</v>
      </c>
      <c r="D36" s="10">
        <v>75</v>
      </c>
      <c r="E36" s="10" t="s">
        <v>52</v>
      </c>
      <c r="F36" s="14"/>
      <c r="G36" s="14"/>
    </row>
    <row r="37" spans="1:7" ht="75" x14ac:dyDescent="0.25">
      <c r="A37" s="75">
        <f t="shared" si="0"/>
        <v>33</v>
      </c>
      <c r="B37" s="10" t="s">
        <v>99</v>
      </c>
      <c r="C37" s="10" t="s">
        <v>98</v>
      </c>
      <c r="D37" s="10">
        <v>75</v>
      </c>
      <c r="E37" s="10" t="s">
        <v>52</v>
      </c>
      <c r="F37" s="26"/>
      <c r="G37" s="26"/>
    </row>
    <row r="38" spans="1:7" x14ac:dyDescent="0.25">
      <c r="F38" s="24">
        <f>SUM(F5:F37)</f>
        <v>26316010.309999999</v>
      </c>
      <c r="G38" s="24">
        <f>SUM(G5:G37)</f>
        <v>26171111.68</v>
      </c>
    </row>
    <row r="39" spans="1:7" x14ac:dyDescent="0.25">
      <c r="F39" s="39"/>
      <c r="G39" s="39"/>
    </row>
    <row r="40" spans="1:7" x14ac:dyDescent="0.25">
      <c r="F40" s="40"/>
      <c r="G40" s="40"/>
    </row>
  </sheetData>
  <mergeCells count="1">
    <mergeCell ref="A1:G1"/>
  </mergeCells>
  <pageMargins left="0.70866141732283472" right="0.70866141732283472" top="0" bottom="0" header="0.31496062992125984" footer="0.31496062992125984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C1" workbookViewId="0">
      <selection activeCell="J13" sqref="J13"/>
    </sheetView>
  </sheetViews>
  <sheetFormatPr defaultRowHeight="15" x14ac:dyDescent="0.25"/>
  <cols>
    <col min="2" max="2" width="18.28515625" customWidth="1"/>
    <col min="3" max="3" width="21" customWidth="1"/>
    <col min="4" max="4" width="20.42578125" customWidth="1"/>
    <col min="5" max="5" width="16.42578125" customWidth="1"/>
    <col min="6" max="6" width="17.7109375" customWidth="1"/>
    <col min="7" max="7" width="19.7109375" customWidth="1"/>
    <col min="8" max="8" width="13.85546875" customWidth="1"/>
  </cols>
  <sheetData>
    <row r="1" spans="1:8" ht="50.25" customHeight="1" x14ac:dyDescent="0.25">
      <c r="A1" s="81" t="s">
        <v>27</v>
      </c>
      <c r="B1" s="81"/>
      <c r="C1" s="81"/>
      <c r="D1" s="81"/>
      <c r="E1" s="81"/>
      <c r="F1" s="81"/>
      <c r="G1" s="81"/>
      <c r="H1" s="81"/>
    </row>
    <row r="2" spans="1:8" x14ac:dyDescent="0.25">
      <c r="A2" s="6"/>
      <c r="B2" s="6"/>
      <c r="C2" s="6"/>
      <c r="D2" s="6"/>
      <c r="E2" s="6"/>
      <c r="F2" s="6"/>
      <c r="G2" s="6"/>
      <c r="H2" s="6"/>
    </row>
    <row r="3" spans="1:8" ht="165" x14ac:dyDescent="0.25">
      <c r="A3" s="3" t="s">
        <v>20</v>
      </c>
      <c r="B3" s="3" t="s">
        <v>21</v>
      </c>
      <c r="C3" s="3" t="s">
        <v>22</v>
      </c>
      <c r="D3" s="3" t="s">
        <v>23</v>
      </c>
      <c r="E3" s="3" t="s">
        <v>24</v>
      </c>
      <c r="F3" s="3" t="s">
        <v>25</v>
      </c>
      <c r="G3" s="3" t="s">
        <v>26</v>
      </c>
      <c r="H3" s="3" t="s">
        <v>28</v>
      </c>
    </row>
    <row r="4" spans="1:8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  <c r="H4" s="3">
        <v>8</v>
      </c>
    </row>
    <row r="5" spans="1:8" x14ac:dyDescent="0.25">
      <c r="A5" s="3"/>
      <c r="B5" s="3"/>
      <c r="C5" s="3"/>
      <c r="D5" s="3"/>
      <c r="E5" s="3"/>
      <c r="F5" s="3"/>
      <c r="G5" s="3"/>
      <c r="H5" s="3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Свед-я об орг.</vt:lpstr>
      <vt:lpstr>Общ.стоим.и кол.</vt:lpstr>
      <vt:lpstr>Товары рп</vt:lpstr>
      <vt:lpstr>Годовой</vt:lpstr>
      <vt:lpstr>'Товары рп'!Область_печати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2023-11-07T02:36:01Z</dcterms:modified>
</cp:coreProperties>
</file>