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D26" i="2"/>
  <c r="D24" i="2"/>
  <c r="C24" i="2"/>
  <c r="F16" i="2"/>
  <c r="C25" i="2" l="1"/>
  <c r="D25" i="2"/>
  <c r="F6" i="3" l="1"/>
  <c r="F9" i="3"/>
  <c r="F12" i="3"/>
  <c r="G10" i="3"/>
  <c r="F10" i="3"/>
  <c r="G11" i="3"/>
  <c r="F11" i="3"/>
  <c r="F7" i="3"/>
  <c r="G7" i="3"/>
  <c r="G13" i="3" l="1"/>
  <c r="F13" i="3"/>
  <c r="G5" i="3" l="1"/>
  <c r="F5" i="3"/>
  <c r="A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6" i="3"/>
</calcChain>
</file>

<file path=xl/sharedStrings.xml><?xml version="1.0" encoding="utf-8"?>
<sst xmlns="http://schemas.openxmlformats.org/spreadsheetml/2006/main" count="133" uniqueCount="107">
  <si>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</si>
  <si>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</si>
  <si>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</si>
  <si>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</si>
  <si>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</si>
  <si>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</si>
  <si>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</si>
  <si>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</si>
  <si>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</si>
  <si>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</si>
  <si>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</si>
  <si>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</si>
  <si>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</si>
  <si>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</si>
  <si>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</si>
  <si>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</si>
  <si>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</si>
  <si>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</si>
  <si>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 договорах, заключенных в __________ 2021 г. по результатам закупок товаров, работ, услуг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</si>
  <si>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</si>
  <si>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</si>
  <si>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</si>
  <si>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</si>
  <si>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</si>
  <si>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</si>
  <si>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</si>
  <si>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</si>
  <si>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</si>
  <si>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</si>
  <si>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</si>
  <si>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</si>
  <si>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</si>
  <si>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</si>
  <si>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</si>
  <si>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31.09.14.110</t>
  </si>
  <si>
    <t>Мебель из пластмассовых материалов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</si>
  <si>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</si>
  <si>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</si>
  <si>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27.32</t>
  </si>
  <si>
    <t>Провода и кабели электронные и электрические прочие</t>
  </si>
  <si>
    <t>60</t>
  </si>
  <si>
    <t>26.40</t>
  </si>
  <si>
    <t>Техника бытовая электронная</t>
  </si>
  <si>
    <t>26.20.16</t>
  </si>
  <si>
    <t>Устройства ввода или вывода, содержащие или не содержащие в одном корпусе запоминающие устройства</t>
  </si>
  <si>
    <t>31.01.11</t>
  </si>
  <si>
    <t>Мебель металлическая для офисов</t>
  </si>
  <si>
    <t>31.01.12</t>
  </si>
  <si>
    <t>Мебель деревянная для офисов</t>
  </si>
  <si>
    <t>28.23</t>
  </si>
  <si>
    <t>Машины офисные и оборудование, кроме компьютеров и периферийного оборудования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</si>
  <si>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</si>
  <si>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</si>
  <si>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</si>
  <si>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</si>
  <si>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</si>
  <si>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</si>
  <si>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</si>
  <si>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</si>
  <si>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</si>
  <si>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</si>
  <si>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</si>
  <si>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</si>
  <si>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</si>
  <si>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</si>
  <si>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t xml:space="preserve">Монтаж системы видеонаблюдения </t>
  </si>
  <si>
    <t xml:space="preserve">‎03‎.‎09‎.‎2021 </t>
  </si>
  <si>
    <t>51435138944210000970000</t>
  </si>
  <si>
    <t>Приобретение и внедрение комплексного решения дистанционного банковского обслуживания юридических лиц</t>
  </si>
  <si>
    <t xml:space="preserve">51435138944210001010000 </t>
  </si>
  <si>
    <t xml:space="preserve">‎07‎.‎09‎.‎2021 </t>
  </si>
  <si>
    <t>Выполнение работ по монтажу структурированной кабельной системы</t>
  </si>
  <si>
    <t xml:space="preserve">51435138944210001020000 </t>
  </si>
  <si>
    <t xml:space="preserve">‎13‎.‎09‎.‎2021 </t>
  </si>
  <si>
    <t>Сопровождение ПП</t>
  </si>
  <si>
    <t xml:space="preserve">51435138944210000990000 </t>
  </si>
  <si>
    <t xml:space="preserve">‎06‎.‎09‎.‎2021 </t>
  </si>
  <si>
    <t>Разработка ПО</t>
  </si>
  <si>
    <t xml:space="preserve">51435138944210001050000 </t>
  </si>
  <si>
    <t xml:space="preserve">‎20‎.‎09‎.‎2021 </t>
  </si>
  <si>
    <t xml:space="preserve">51435138944210001040000 </t>
  </si>
  <si>
    <t xml:space="preserve">Поставка комплектующих для сервера </t>
  </si>
  <si>
    <t xml:space="preserve">51435138944210001000000 </t>
  </si>
  <si>
    <t>Проведение корпоративного обучения</t>
  </si>
  <si>
    <t xml:space="preserve">51435138944210001080000 </t>
  </si>
  <si>
    <t xml:space="preserve">‎28‎.‎09‎.‎2021 </t>
  </si>
  <si>
    <t>Поставка POS терминалов</t>
  </si>
  <si>
    <t xml:space="preserve">51435138944210001030000 </t>
  </si>
  <si>
    <t xml:space="preserve">‎14‎.‎09‎.‎2021 </t>
  </si>
  <si>
    <t>Поставка лицензии</t>
  </si>
  <si>
    <t xml:space="preserve">51435138944210000980000 </t>
  </si>
  <si>
    <t xml:space="preserve">‎01‎.‎09‎.‎2021 </t>
  </si>
  <si>
    <t>27.20.23.130</t>
  </si>
  <si>
    <t>Батареи аккумуляторные литий-ионные</t>
  </si>
  <si>
    <t>26.12.30</t>
  </si>
  <si>
    <t>Карты со встроенными интегральными схемами (смарт-карты)</t>
  </si>
  <si>
    <t>27.11.1</t>
  </si>
  <si>
    <t>Электродвигатели мощностью не более 37,5 Вт; электродвигатели постоянного тока прочие; генераторы постоянного тока</t>
  </si>
  <si>
    <t>26.30.11.110</t>
  </si>
  <si>
    <t>Средства связи, выполняющие функцию систем коммутации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</si>
  <si>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</si>
  <si>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</si>
  <si>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51435138944210001110000</t>
  </si>
  <si>
    <t xml:space="preserve">‎30‎.‎09‎.‎2021 </t>
  </si>
  <si>
    <t xml:space="preserve">51435138944210001120000 </t>
  </si>
  <si>
    <t>‎28‎.‎09‎.‎2021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</si>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</sst>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0" sqref="I10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20" t="s">
        <v>0</v>
      </c>
      <c r="B1" s="20"/>
      <c r="C1" s="20"/>
      <c r="D1" s="20"/>
      <c r="E1" s="20"/>
      <c r="F1" s="20"/>
      <c r="G1" s="1"/>
      <c r="H1" s="1"/>
      <c r="I1" s="1"/>
    </row>
    <row r="2" spans="1:9" ht="33" customHeight="1" x14ac:dyDescent="0.25">
      <c r="A2" s="19" t="s">
        <v>18</v>
      </c>
      <c r="B2" s="19"/>
      <c r="C2" s="19"/>
      <c r="D2" s="19"/>
      <c r="E2" s="19"/>
      <c r="F2" s="19"/>
      <c r="G2" s="1"/>
      <c r="H2" s="1"/>
      <c r="I2" s="1"/>
    </row>
    <row r="3" spans="1:9" x14ac:dyDescent="0.25">
      <c r="A3" s="9"/>
      <c r="B3" s="9"/>
      <c r="C3" s="9"/>
      <c r="D3" s="9"/>
      <c r="E3" s="9"/>
      <c r="F3" s="9"/>
      <c r="G3" s="2"/>
      <c r="H3" s="2"/>
      <c r="I3" s="2"/>
    </row>
    <row r="4" spans="1:9" x14ac:dyDescent="0.25">
      <c r="A4" s="20" t="s">
        <v>1</v>
      </c>
      <c r="B4" s="20"/>
      <c r="C4" s="20"/>
      <c r="D4" s="20"/>
      <c r="E4" s="20"/>
      <c r="F4" s="20"/>
      <c r="G4" s="1"/>
      <c r="H4" s="1"/>
      <c r="I4" s="1"/>
    </row>
    <row r="5" spans="1:9" x14ac:dyDescent="0.25">
      <c r="A5" s="9"/>
      <c r="B5" s="9"/>
      <c r="C5" s="9"/>
      <c r="D5" s="9"/>
      <c r="E5" s="9"/>
      <c r="F5" s="9"/>
      <c r="G5" s="2"/>
      <c r="H5" s="2"/>
      <c r="I5" s="2"/>
    </row>
    <row r="6" spans="1:9" x14ac:dyDescent="0.25">
      <c r="A6" s="10"/>
      <c r="B6" s="10"/>
      <c r="C6" s="10"/>
      <c r="D6" s="10"/>
      <c r="E6" s="11"/>
      <c r="F6" s="4" t="s">
        <v>2</v>
      </c>
      <c r="G6" s="2"/>
      <c r="H6" s="2"/>
      <c r="I6" s="2"/>
    </row>
    <row r="7" spans="1:9" ht="63" customHeight="1" x14ac:dyDescent="0.25">
      <c r="A7" s="19" t="s">
        <v>3</v>
      </c>
      <c r="B7" s="19"/>
      <c r="C7" s="21" t="s">
        <v>30</v>
      </c>
      <c r="D7" s="21"/>
      <c r="E7" s="11" t="s">
        <v>4</v>
      </c>
      <c r="F7" s="4">
        <v>1435138944</v>
      </c>
      <c r="G7" s="2"/>
      <c r="H7" s="2"/>
      <c r="I7" s="2"/>
    </row>
    <row r="8" spans="1:9" x14ac:dyDescent="0.25">
      <c r="A8" s="19"/>
      <c r="B8" s="19"/>
      <c r="C8" s="22"/>
      <c r="D8" s="22"/>
      <c r="E8" s="11" t="s">
        <v>5</v>
      </c>
      <c r="F8" s="4">
        <v>143501001</v>
      </c>
      <c r="G8" s="2"/>
      <c r="H8" s="2"/>
      <c r="I8" s="2"/>
    </row>
    <row r="9" spans="1:9" ht="48" customHeight="1" x14ac:dyDescent="0.25">
      <c r="A9" s="19" t="s">
        <v>6</v>
      </c>
      <c r="B9" s="19"/>
      <c r="C9" s="23" t="s">
        <v>31</v>
      </c>
      <c r="D9" s="23"/>
      <c r="E9" s="11" t="s">
        <v>7</v>
      </c>
      <c r="F9" s="4">
        <v>12267</v>
      </c>
      <c r="G9" s="2"/>
      <c r="H9" s="2"/>
      <c r="I9" s="2"/>
    </row>
    <row r="10" spans="1:9" ht="69.75" customHeight="1" x14ac:dyDescent="0.25">
      <c r="A10" s="19" t="s">
        <v>8</v>
      </c>
      <c r="B10" s="19"/>
      <c r="C10" s="22" t="s">
        <v>32</v>
      </c>
      <c r="D10" s="22"/>
      <c r="E10" s="11" t="s">
        <v>9</v>
      </c>
      <c r="F10" s="4">
        <v>42</v>
      </c>
      <c r="G10" s="2"/>
      <c r="H10" s="2"/>
      <c r="I10" s="2"/>
    </row>
    <row r="11" spans="1:9" ht="31.5" customHeight="1" x14ac:dyDescent="0.25">
      <c r="A11" s="19" t="s">
        <v>10</v>
      </c>
      <c r="B11" s="19"/>
      <c r="C11" s="24" t="s">
        <v>33</v>
      </c>
      <c r="D11" s="24"/>
      <c r="E11" s="21" t="s">
        <v>11</v>
      </c>
      <c r="F11" s="18">
        <v>98701000001</v>
      </c>
      <c r="G11" s="2"/>
      <c r="H11" s="2"/>
      <c r="I11" s="2"/>
    </row>
    <row r="12" spans="1:9" ht="15.75" customHeight="1" x14ac:dyDescent="0.25">
      <c r="A12" s="19"/>
      <c r="B12" s="19"/>
      <c r="C12" s="25"/>
      <c r="D12" s="25"/>
      <c r="E12" s="21"/>
      <c r="F12" s="18"/>
      <c r="G12" s="2"/>
      <c r="H12" s="2"/>
      <c r="I12" s="2"/>
    </row>
    <row r="13" spans="1:9" ht="15.75" customHeight="1" x14ac:dyDescent="0.25">
      <c r="A13" s="19"/>
      <c r="B13" s="19"/>
      <c r="C13" s="26"/>
      <c r="D13" s="26"/>
      <c r="E13" s="21"/>
      <c r="F13" s="18"/>
      <c r="G13" s="2"/>
      <c r="H13" s="2"/>
      <c r="I13" s="2"/>
    </row>
    <row r="14" spans="1:9" x14ac:dyDescent="0.25">
      <c r="A14" s="19" t="s">
        <v>12</v>
      </c>
      <c r="B14" s="19"/>
      <c r="C14" s="23" t="s">
        <v>13</v>
      </c>
      <c r="D14" s="23"/>
      <c r="E14" s="11"/>
      <c r="F14" s="18"/>
      <c r="G14" s="2"/>
      <c r="H14" s="2"/>
      <c r="I14" s="2"/>
    </row>
    <row r="15" spans="1:9" ht="47.25" customHeight="1" x14ac:dyDescent="0.25">
      <c r="A15" s="19"/>
      <c r="B15" s="19"/>
      <c r="C15" s="19" t="s">
        <v>14</v>
      </c>
      <c r="D15" s="19"/>
      <c r="E15" s="11"/>
      <c r="F15" s="18"/>
      <c r="G15" s="2"/>
      <c r="H15" s="2"/>
      <c r="I15" s="2"/>
    </row>
    <row r="16" spans="1:9" x14ac:dyDescent="0.25">
      <c r="A16" s="19" t="s">
        <v>15</v>
      </c>
      <c r="B16" s="19"/>
      <c r="C16" s="22" t="s">
        <v>16</v>
      </c>
      <c r="D16" s="22"/>
      <c r="E16" s="11" t="s">
        <v>17</v>
      </c>
      <c r="F16" s="4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xSplit="1" ySplit="3" topLeftCell="C18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defaultRowHeight="15" x14ac:dyDescent="0.25"/>
  <cols>
    <col min="1" max="1" width="7.140625" customWidth="1"/>
    <col min="2" max="2" width="47.42578125" customWidth="1"/>
    <col min="3" max="3" width="13.28515625" customWidth="1"/>
    <col min="4" max="4" width="25.140625" customWidth="1"/>
    <col min="5" max="5" width="14.140625" customWidth="1"/>
    <col min="6" max="6" width="17" customWidth="1"/>
  </cols>
  <sheetData>
    <row r="1" spans="1:6" ht="51" customHeight="1" x14ac:dyDescent="0.25">
      <c r="A1" s="19" t="s">
        <v>62</v>
      </c>
      <c r="B1" s="19"/>
      <c r="C1" s="19"/>
      <c r="D1" s="19"/>
      <c r="E1" s="19"/>
      <c r="F1" s="19"/>
    </row>
    <row r="2" spans="1:6" x14ac:dyDescent="0.25">
      <c r="A2" s="7"/>
      <c r="B2" s="7"/>
      <c r="C2" s="7"/>
      <c r="D2" s="7"/>
    </row>
    <row r="3" spans="1:6" ht="81" customHeight="1" x14ac:dyDescent="0.25">
      <c r="A3" s="4" t="s">
        <v>58</v>
      </c>
      <c r="B3" s="4" t="s">
        <v>59</v>
      </c>
      <c r="C3" s="4" t="s">
        <v>60</v>
      </c>
      <c r="D3" s="4" t="s">
        <v>63</v>
      </c>
      <c r="E3" s="16" t="s">
        <v>61</v>
      </c>
      <c r="F3" s="16" t="s">
        <v>64</v>
      </c>
    </row>
    <row r="4" spans="1:6" x14ac:dyDescent="0.25">
      <c r="A4" s="16">
        <v>1</v>
      </c>
      <c r="B4" s="16" t="s">
        <v>65</v>
      </c>
      <c r="C4" s="16">
        <v>320</v>
      </c>
      <c r="D4" s="31" t="s">
        <v>67</v>
      </c>
      <c r="E4" s="32" t="s">
        <v>66</v>
      </c>
      <c r="F4" s="33">
        <v>620563</v>
      </c>
    </row>
    <row r="5" spans="1:6" ht="45" x14ac:dyDescent="0.25">
      <c r="A5" s="16">
        <v>2</v>
      </c>
      <c r="B5" s="16" t="s">
        <v>68</v>
      </c>
      <c r="C5" s="16">
        <v>210</v>
      </c>
      <c r="D5" s="31" t="s">
        <v>69</v>
      </c>
      <c r="E5" s="32" t="s">
        <v>70</v>
      </c>
      <c r="F5" s="33">
        <v>40211800</v>
      </c>
    </row>
    <row r="6" spans="1:6" ht="30" x14ac:dyDescent="0.25">
      <c r="A6" s="16">
        <v>3</v>
      </c>
      <c r="B6" s="16" t="s">
        <v>71</v>
      </c>
      <c r="C6" s="16">
        <v>130</v>
      </c>
      <c r="D6" s="31" t="s">
        <v>72</v>
      </c>
      <c r="E6" s="32" t="s">
        <v>73</v>
      </c>
      <c r="F6" s="33">
        <v>2651539</v>
      </c>
    </row>
    <row r="7" spans="1:6" x14ac:dyDescent="0.25">
      <c r="A7" s="16">
        <v>4</v>
      </c>
      <c r="B7" s="16" t="s">
        <v>74</v>
      </c>
      <c r="C7" s="16">
        <v>130</v>
      </c>
      <c r="D7" s="31" t="s">
        <v>75</v>
      </c>
      <c r="E7" s="32" t="s">
        <v>76</v>
      </c>
      <c r="F7" s="33">
        <v>2839649.68</v>
      </c>
    </row>
    <row r="8" spans="1:6" x14ac:dyDescent="0.25">
      <c r="A8" s="16">
        <v>5</v>
      </c>
      <c r="B8" s="16" t="s">
        <v>77</v>
      </c>
      <c r="C8" s="16">
        <v>210</v>
      </c>
      <c r="D8" s="31" t="s">
        <v>78</v>
      </c>
      <c r="E8" s="32" t="s">
        <v>79</v>
      </c>
      <c r="F8" s="33">
        <v>14999988</v>
      </c>
    </row>
    <row r="9" spans="1:6" x14ac:dyDescent="0.25">
      <c r="A9" s="16">
        <v>6</v>
      </c>
      <c r="B9" s="16" t="s">
        <v>77</v>
      </c>
      <c r="C9" s="16">
        <v>130</v>
      </c>
      <c r="D9" s="31" t="s">
        <v>80</v>
      </c>
      <c r="E9" s="32" t="s">
        <v>79</v>
      </c>
      <c r="F9" s="33">
        <v>13486909</v>
      </c>
    </row>
    <row r="10" spans="1:6" x14ac:dyDescent="0.25">
      <c r="A10" s="16">
        <v>7</v>
      </c>
      <c r="B10" s="16" t="s">
        <v>81</v>
      </c>
      <c r="C10" s="16">
        <v>130</v>
      </c>
      <c r="D10" s="31" t="s">
        <v>82</v>
      </c>
      <c r="E10" s="32" t="s">
        <v>76</v>
      </c>
      <c r="F10" s="33">
        <v>1238378.1000000001</v>
      </c>
    </row>
    <row r="11" spans="1:6" x14ac:dyDescent="0.25">
      <c r="A11" s="16">
        <v>8</v>
      </c>
      <c r="B11" s="16" t="s">
        <v>83</v>
      </c>
      <c r="C11" s="16">
        <v>320</v>
      </c>
      <c r="D11" s="31" t="s">
        <v>84</v>
      </c>
      <c r="E11" s="32" t="s">
        <v>85</v>
      </c>
      <c r="F11" s="33">
        <v>3488400</v>
      </c>
    </row>
    <row r="12" spans="1:6" x14ac:dyDescent="0.25">
      <c r="A12" s="16">
        <v>9</v>
      </c>
      <c r="B12" s="16" t="s">
        <v>86</v>
      </c>
      <c r="C12" s="16">
        <v>130</v>
      </c>
      <c r="D12" s="31" t="s">
        <v>87</v>
      </c>
      <c r="E12" s="32" t="s">
        <v>88</v>
      </c>
      <c r="F12" s="33">
        <v>1282500</v>
      </c>
    </row>
    <row r="13" spans="1:6" x14ac:dyDescent="0.25">
      <c r="A13" s="16">
        <v>10</v>
      </c>
      <c r="B13" s="16" t="s">
        <v>77</v>
      </c>
      <c r="C13" s="16">
        <v>220</v>
      </c>
      <c r="D13" s="31" t="s">
        <v>102</v>
      </c>
      <c r="E13" s="32" t="s">
        <v>103</v>
      </c>
      <c r="F13" s="33">
        <v>985000</v>
      </c>
    </row>
    <row r="14" spans="1:6" x14ac:dyDescent="0.25">
      <c r="A14" s="16">
        <v>11</v>
      </c>
      <c r="B14" s="16" t="s">
        <v>74</v>
      </c>
      <c r="C14" s="16">
        <v>220</v>
      </c>
      <c r="D14" s="31" t="s">
        <v>104</v>
      </c>
      <c r="E14" s="32" t="s">
        <v>105</v>
      </c>
      <c r="F14" s="33">
        <v>877176</v>
      </c>
    </row>
    <row r="15" spans="1:6" x14ac:dyDescent="0.25">
      <c r="A15" s="16">
        <v>12</v>
      </c>
      <c r="B15" s="16" t="s">
        <v>89</v>
      </c>
      <c r="C15" s="16">
        <v>320</v>
      </c>
      <c r="D15" s="31" t="s">
        <v>90</v>
      </c>
      <c r="E15" s="32" t="s">
        <v>91</v>
      </c>
      <c r="F15" s="33">
        <v>1000000</v>
      </c>
    </row>
    <row r="16" spans="1:6" x14ac:dyDescent="0.25">
      <c r="A16" s="8"/>
      <c r="B16" s="27" t="s">
        <v>20</v>
      </c>
      <c r="C16" s="29"/>
      <c r="D16" s="29"/>
      <c r="E16" s="28"/>
      <c r="F16" s="13">
        <f>SUM(F4:F15)</f>
        <v>83681902.780000001</v>
      </c>
    </row>
    <row r="18" spans="1:4" ht="39.75" customHeight="1" x14ac:dyDescent="0.25">
      <c r="A18" s="19" t="s">
        <v>100</v>
      </c>
      <c r="B18" s="19"/>
      <c r="C18" s="19"/>
      <c r="D18" s="19"/>
    </row>
    <row r="19" spans="1:4" x14ac:dyDescent="0.25">
      <c r="A19" s="7"/>
      <c r="B19" s="7"/>
      <c r="C19" s="7"/>
      <c r="D19" s="7"/>
    </row>
    <row r="20" spans="1:4" ht="60" x14ac:dyDescent="0.25">
      <c r="A20" s="15" t="s">
        <v>21</v>
      </c>
      <c r="B20" s="15" t="s">
        <v>53</v>
      </c>
      <c r="C20" s="15" t="s">
        <v>19</v>
      </c>
      <c r="D20" s="15" t="s">
        <v>56</v>
      </c>
    </row>
    <row r="21" spans="1:4" x14ac:dyDescent="0.25">
      <c r="A21" s="15">
        <v>1</v>
      </c>
      <c r="B21" s="15">
        <v>2</v>
      </c>
      <c r="C21" s="15">
        <v>3</v>
      </c>
      <c r="D21" s="15">
        <v>4</v>
      </c>
    </row>
    <row r="22" spans="1:4" ht="62.25" customHeight="1" x14ac:dyDescent="0.25">
      <c r="A22" s="15">
        <v>1</v>
      </c>
      <c r="B22" s="5" t="s">
        <v>101</v>
      </c>
      <c r="C22" s="17">
        <v>0</v>
      </c>
      <c r="D22" s="6">
        <v>0</v>
      </c>
    </row>
    <row r="23" spans="1:4" ht="76.5" customHeight="1" x14ac:dyDescent="0.25">
      <c r="A23" s="15">
        <v>2</v>
      </c>
      <c r="B23" s="5" t="s">
        <v>54</v>
      </c>
      <c r="C23" s="17">
        <v>0</v>
      </c>
      <c r="D23" s="6">
        <v>0</v>
      </c>
    </row>
    <row r="24" spans="1:4" ht="66" customHeight="1" x14ac:dyDescent="0.25">
      <c r="A24" s="15">
        <v>3</v>
      </c>
      <c r="B24" s="5" t="s">
        <v>55</v>
      </c>
      <c r="C24" s="17">
        <f>280+71-3-2</f>
        <v>346</v>
      </c>
      <c r="D24" s="6">
        <f>3484005.14+52657633.81-F6-F8-F9-F13-F14</f>
        <v>23141026.950000003</v>
      </c>
    </row>
    <row r="25" spans="1:4" x14ac:dyDescent="0.25">
      <c r="A25" s="27" t="s">
        <v>20</v>
      </c>
      <c r="B25" s="28"/>
      <c r="C25" s="17">
        <f>C22+C23+C24</f>
        <v>346</v>
      </c>
      <c r="D25" s="6">
        <f>D22+D23+D24</f>
        <v>23141026.950000003</v>
      </c>
    </row>
    <row r="26" spans="1:4" x14ac:dyDescent="0.25">
      <c r="D26" s="34">
        <f>F16+D25</f>
        <v>106822929.73</v>
      </c>
    </row>
  </sheetData>
  <mergeCells count="4">
    <mergeCell ref="A18:D18"/>
    <mergeCell ref="A25:B25"/>
    <mergeCell ref="B16:E16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80" zoomScaleNormal="80" workbookViewId="0">
      <pane ySplit="4" topLeftCell="A5" activePane="bottomLeft" state="frozen"/>
      <selection activeCell="B1" sqref="B1"/>
      <selection pane="bottomLeft" activeCell="H3" sqref="H3"/>
    </sheetView>
  </sheetViews>
  <sheetFormatPr defaultRowHeight="15" x14ac:dyDescent="0.25"/>
  <cols>
    <col min="2" max="2" width="16.7109375" customWidth="1"/>
    <col min="3" max="3" width="31.7109375" customWidth="1"/>
    <col min="4" max="4" width="19.7109375" customWidth="1"/>
    <col min="5" max="5" width="32.7109375" customWidth="1"/>
    <col min="6" max="6" width="19.140625" customWidth="1"/>
    <col min="7" max="7" width="22.85546875" customWidth="1"/>
  </cols>
  <sheetData>
    <row r="1" spans="1:7" ht="49.5" customHeight="1" x14ac:dyDescent="0.25">
      <c r="A1" s="30" t="s">
        <v>57</v>
      </c>
      <c r="B1" s="30"/>
      <c r="C1" s="30"/>
      <c r="D1" s="30"/>
      <c r="E1" s="30"/>
      <c r="F1" s="30"/>
      <c r="G1" s="30"/>
    </row>
    <row r="3" spans="1:7" ht="205.5" customHeight="1" x14ac:dyDescent="0.2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</row>
    <row r="4" spans="1:7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ht="97.5" customHeight="1" x14ac:dyDescent="0.25">
      <c r="A5" s="16">
        <v>1</v>
      </c>
      <c r="B5" s="31" t="s">
        <v>34</v>
      </c>
      <c r="C5" s="16" t="s">
        <v>35</v>
      </c>
      <c r="D5" s="16">
        <v>75</v>
      </c>
      <c r="E5" s="31" t="s">
        <v>106</v>
      </c>
      <c r="F5" s="35">
        <f>14000+24500</f>
        <v>38500</v>
      </c>
      <c r="G5" s="35">
        <f>14000+24500</f>
        <v>38500</v>
      </c>
    </row>
    <row r="6" spans="1:7" ht="150" x14ac:dyDescent="0.25">
      <c r="A6" s="32">
        <f>A5+1</f>
        <v>2</v>
      </c>
      <c r="B6" s="36" t="s">
        <v>36</v>
      </c>
      <c r="C6" s="16" t="s">
        <v>37</v>
      </c>
      <c r="D6" s="32">
        <v>50</v>
      </c>
      <c r="E6" s="31" t="s">
        <v>106</v>
      </c>
      <c r="F6" s="33">
        <f>23998+40999+89999+359960</f>
        <v>514956</v>
      </c>
      <c r="G6" s="33">
        <v>0</v>
      </c>
    </row>
    <row r="7" spans="1:7" ht="90" x14ac:dyDescent="0.25">
      <c r="A7" s="32">
        <f t="shared" ref="A7:A25" si="0">A6+1</f>
        <v>3</v>
      </c>
      <c r="B7" s="36" t="s">
        <v>38</v>
      </c>
      <c r="C7" s="16" t="s">
        <v>39</v>
      </c>
      <c r="D7" s="32" t="s">
        <v>40</v>
      </c>
      <c r="E7" s="31" t="s">
        <v>106</v>
      </c>
      <c r="F7" s="33">
        <f>5200+87710+96050+643245</f>
        <v>832205</v>
      </c>
      <c r="G7" s="33">
        <f>87710+96050+643245</f>
        <v>827005</v>
      </c>
    </row>
    <row r="8" spans="1:7" ht="90" x14ac:dyDescent="0.25">
      <c r="A8" s="32">
        <f t="shared" si="0"/>
        <v>4</v>
      </c>
      <c r="B8" s="36" t="s">
        <v>41</v>
      </c>
      <c r="C8" s="16" t="s">
        <v>42</v>
      </c>
      <c r="D8" s="32">
        <v>50</v>
      </c>
      <c r="E8" s="31" t="s">
        <v>106</v>
      </c>
      <c r="F8" s="33">
        <f>12598+3995+1998+970</f>
        <v>19561</v>
      </c>
      <c r="G8" s="33">
        <v>0</v>
      </c>
    </row>
    <row r="9" spans="1:7" ht="90" x14ac:dyDescent="0.25">
      <c r="A9" s="32">
        <f t="shared" si="0"/>
        <v>5</v>
      </c>
      <c r="B9" s="36" t="s">
        <v>43</v>
      </c>
      <c r="C9" s="16" t="s">
        <v>44</v>
      </c>
      <c r="D9" s="32">
        <v>2</v>
      </c>
      <c r="E9" s="31" t="s">
        <v>106</v>
      </c>
      <c r="F9" s="33">
        <f>6897+370+52198</f>
        <v>59465</v>
      </c>
      <c r="G9" s="33">
        <v>0</v>
      </c>
    </row>
    <row r="10" spans="1:7" ht="90" x14ac:dyDescent="0.25">
      <c r="A10" s="32">
        <f t="shared" si="0"/>
        <v>6</v>
      </c>
      <c r="B10" s="36" t="s">
        <v>45</v>
      </c>
      <c r="C10" s="16" t="s">
        <v>46</v>
      </c>
      <c r="D10" s="32">
        <v>75</v>
      </c>
      <c r="E10" s="31" t="s">
        <v>106</v>
      </c>
      <c r="F10" s="33">
        <f>36000+2590+31500+63810</f>
        <v>133900</v>
      </c>
      <c r="G10" s="33">
        <f>36000+2590+31500+63810</f>
        <v>133900</v>
      </c>
    </row>
    <row r="11" spans="1:7" ht="90" x14ac:dyDescent="0.25">
      <c r="A11" s="32">
        <f t="shared" si="0"/>
        <v>7</v>
      </c>
      <c r="B11" s="36" t="s">
        <v>47</v>
      </c>
      <c r="C11" s="16" t="s">
        <v>48</v>
      </c>
      <c r="D11" s="32">
        <v>75</v>
      </c>
      <c r="E11" s="31" t="s">
        <v>106</v>
      </c>
      <c r="F11" s="33">
        <f>5700+10600+56000</f>
        <v>72300</v>
      </c>
      <c r="G11" s="33">
        <f>5700+10600+56000</f>
        <v>72300</v>
      </c>
    </row>
    <row r="12" spans="1:7" ht="90" x14ac:dyDescent="0.25">
      <c r="A12" s="32">
        <f t="shared" si="0"/>
        <v>8</v>
      </c>
      <c r="B12" s="36" t="s">
        <v>49</v>
      </c>
      <c r="C12" s="16" t="s">
        <v>50</v>
      </c>
      <c r="D12" s="32">
        <v>33</v>
      </c>
      <c r="E12" s="31" t="s">
        <v>106</v>
      </c>
      <c r="F12" s="33">
        <f>1800+5002+64000</f>
        <v>70802</v>
      </c>
      <c r="G12" s="33">
        <v>0</v>
      </c>
    </row>
    <row r="13" spans="1:7" ht="90" x14ac:dyDescent="0.25">
      <c r="A13" s="32">
        <f t="shared" si="0"/>
        <v>9</v>
      </c>
      <c r="B13" s="36" t="s">
        <v>51</v>
      </c>
      <c r="C13" s="16" t="s">
        <v>52</v>
      </c>
      <c r="D13" s="32">
        <v>90</v>
      </c>
      <c r="E13" s="31" t="s">
        <v>106</v>
      </c>
      <c r="F13" s="33">
        <f>31556.25+2442+6311.25+18933.75</f>
        <v>59243.25</v>
      </c>
      <c r="G13" s="33">
        <f>31556.25+2442+6311.25+18933.75</f>
        <v>59243.25</v>
      </c>
    </row>
    <row r="14" spans="1:7" ht="90" x14ac:dyDescent="0.25">
      <c r="A14" s="32">
        <f t="shared" si="0"/>
        <v>10</v>
      </c>
      <c r="B14" s="36" t="s">
        <v>92</v>
      </c>
      <c r="C14" s="16" t="s">
        <v>93</v>
      </c>
      <c r="D14" s="32">
        <v>40</v>
      </c>
      <c r="E14" s="31" t="s">
        <v>106</v>
      </c>
      <c r="F14" s="33">
        <v>236</v>
      </c>
      <c r="G14" s="33">
        <v>0</v>
      </c>
    </row>
    <row r="15" spans="1:7" ht="90" x14ac:dyDescent="0.25">
      <c r="A15" s="32">
        <f t="shared" si="0"/>
        <v>11</v>
      </c>
      <c r="B15" s="36" t="s">
        <v>94</v>
      </c>
      <c r="C15" s="16" t="s">
        <v>95</v>
      </c>
      <c r="D15" s="32">
        <v>90</v>
      </c>
      <c r="E15" s="31" t="s">
        <v>106</v>
      </c>
      <c r="F15" s="33">
        <v>136690</v>
      </c>
      <c r="G15" s="33">
        <v>136690</v>
      </c>
    </row>
    <row r="16" spans="1:7" ht="90" x14ac:dyDescent="0.25">
      <c r="A16" s="32">
        <f t="shared" si="0"/>
        <v>12</v>
      </c>
      <c r="B16" s="36" t="s">
        <v>96</v>
      </c>
      <c r="C16" s="16" t="s">
        <v>97</v>
      </c>
      <c r="D16" s="32">
        <v>50</v>
      </c>
      <c r="E16" s="31" t="s">
        <v>106</v>
      </c>
      <c r="F16" s="33">
        <v>495000</v>
      </c>
      <c r="G16" s="33">
        <v>495000</v>
      </c>
    </row>
    <row r="17" spans="1:7" ht="90" x14ac:dyDescent="0.25">
      <c r="A17" s="32">
        <f t="shared" si="0"/>
        <v>13</v>
      </c>
      <c r="B17" s="36" t="s">
        <v>98</v>
      </c>
      <c r="C17" s="16" t="s">
        <v>99</v>
      </c>
      <c r="D17" s="32">
        <v>44</v>
      </c>
      <c r="E17" s="31" t="s">
        <v>106</v>
      </c>
      <c r="F17" s="33">
        <v>89604</v>
      </c>
      <c r="G17" s="33">
        <v>0</v>
      </c>
    </row>
    <row r="18" spans="1:7" x14ac:dyDescent="0.25">
      <c r="A18" s="12">
        <f t="shared" si="0"/>
        <v>14</v>
      </c>
      <c r="B18" s="14"/>
      <c r="C18" s="4"/>
      <c r="D18" s="12"/>
      <c r="E18" s="12"/>
      <c r="F18" s="13"/>
      <c r="G18" s="13"/>
    </row>
    <row r="19" spans="1:7" x14ac:dyDescent="0.25">
      <c r="A19" s="12">
        <f t="shared" si="0"/>
        <v>15</v>
      </c>
      <c r="B19" s="14"/>
      <c r="C19" s="4"/>
      <c r="D19" s="12"/>
      <c r="E19" s="12"/>
      <c r="F19" s="13"/>
      <c r="G19" s="13"/>
    </row>
    <row r="20" spans="1:7" x14ac:dyDescent="0.25">
      <c r="A20" s="12">
        <f t="shared" si="0"/>
        <v>16</v>
      </c>
      <c r="B20" s="14"/>
      <c r="C20" s="4"/>
      <c r="D20" s="12"/>
      <c r="E20" s="12"/>
      <c r="F20" s="13"/>
      <c r="G20" s="13"/>
    </row>
    <row r="21" spans="1:7" x14ac:dyDescent="0.25">
      <c r="A21" s="12">
        <f t="shared" si="0"/>
        <v>17</v>
      </c>
      <c r="B21" s="14"/>
      <c r="C21" s="4"/>
      <c r="D21" s="12"/>
      <c r="E21" s="12"/>
      <c r="F21" s="13"/>
      <c r="G21" s="13"/>
    </row>
    <row r="22" spans="1:7" x14ac:dyDescent="0.25">
      <c r="A22" s="12">
        <f t="shared" si="0"/>
        <v>18</v>
      </c>
      <c r="B22" s="14"/>
      <c r="C22" s="4"/>
      <c r="D22" s="12"/>
      <c r="E22" s="12"/>
      <c r="F22" s="13"/>
      <c r="G22" s="13"/>
    </row>
    <row r="23" spans="1:7" x14ac:dyDescent="0.25">
      <c r="A23" s="12">
        <f t="shared" si="0"/>
        <v>19</v>
      </c>
      <c r="B23" s="14"/>
      <c r="C23" s="4"/>
      <c r="D23" s="12"/>
      <c r="E23" s="12"/>
      <c r="F23" s="13"/>
      <c r="G23" s="13"/>
    </row>
    <row r="24" spans="1:7" x14ac:dyDescent="0.25">
      <c r="A24" s="12">
        <f t="shared" si="0"/>
        <v>20</v>
      </c>
      <c r="B24" s="14"/>
      <c r="C24" s="4"/>
      <c r="D24" s="12"/>
      <c r="E24" s="12"/>
      <c r="F24" s="13"/>
      <c r="G24" s="13"/>
    </row>
    <row r="25" spans="1:7" x14ac:dyDescent="0.25">
      <c r="A25" s="12">
        <f t="shared" si="0"/>
        <v>21</v>
      </c>
      <c r="B25" s="14"/>
      <c r="C25" s="4"/>
      <c r="D25" s="12"/>
      <c r="E25" s="12"/>
      <c r="F25" s="13"/>
      <c r="G25" s="1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E7" sqref="E7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ht="165" x14ac:dyDescent="0.2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29</v>
      </c>
    </row>
    <row r="4" spans="1:8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x14ac:dyDescent="0.25">
      <c r="A5" s="4"/>
      <c r="B5" s="4"/>
      <c r="C5" s="4"/>
      <c r="D5" s="4"/>
      <c r="E5" s="4"/>
      <c r="F5" s="4"/>
      <c r="G5" s="4"/>
      <c r="H5" s="4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Свед-я об орг.</vt:lpstr>
      <vt:lpstr>Общ.стоим.и кол.</vt:lpstr>
      <vt:lpstr>Товары рп</vt:lpstr>
      <vt:lpstr>Годовой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2021-10-08T01:53:05Z</dcterms:modified>
</cp:coreProperties>
</file>