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Свед-я об орг." sheetId="1" r:id="rId1"/>
    <sheet name="Общ.стоим.и кол." sheetId="2" r:id="rId2"/>
    <sheet name="Товары рп" sheetId="3" r:id="rId3"/>
    <sheet name="Годовой" sheetId="4" r:id="rId4"/>
  </sheets>
  <definedNames>
    <definedName name="_xlnm.Print_Area" localSheetId="2">'Товары рп'!$A$1:$H$46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3" l="1"/>
  <c r="A41" i="3"/>
  <c r="A42" i="3"/>
  <c r="F10" i="3"/>
  <c r="D33" i="2"/>
  <c r="C33" i="2"/>
  <c r="D37" i="2" l="1"/>
  <c r="G34" i="3" l="1"/>
  <c r="F34" i="3"/>
  <c r="F38" i="3" l="1"/>
  <c r="F42" i="3"/>
  <c r="C37" i="2" l="1"/>
  <c r="F23" i="2" l="1"/>
  <c r="D31" i="2" s="1"/>
  <c r="A6" i="3" l="1"/>
  <c r="A7" i="3" s="1"/>
  <c r="A8" i="3" s="1"/>
  <c r="A9" i="3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3" i="3" s="1"/>
  <c r="A34" i="3" s="1"/>
  <c r="F47" i="3"/>
  <c r="A35" i="3" l="1"/>
  <c r="A36" i="3" s="1"/>
  <c r="A37" i="3" s="1"/>
  <c r="A38" i="3" s="1"/>
  <c r="A39" i="3" s="1"/>
  <c r="A43" i="3" s="1"/>
  <c r="A44" i="3" s="1"/>
  <c r="A45" i="3" s="1"/>
  <c r="A46" i="3" s="1"/>
  <c r="G47" i="3"/>
</calcChain>
</file>

<file path=xl/comments1.xml><?xml version="1.0" encoding="utf-8"?>
<comments xmlns="http://schemas.openxmlformats.org/spreadsheetml/2006/main">
  <authors>
    <author>Автор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Необходимо указывать: 
1) общую стоимость (рассчитывается как сумма всех цен договора или максимальных значений цен договора, указанных в договоре) и/или общую стоимость договоров (рассчитывается как сумма стоимостных объемов оплаты долгосрочного договора, планируемых к оплате в отчетном месяце, указанных в договоре) с учетом заключенных в предыдущие отчетные периоды договоров, срок исполнения которых превышает один календарный год (в соответствии с пунктом 6(1) Положения, утвержденного Постановлением от 11.12.2014 № 1352); 
 2) общее количество заключенных договоров и/или общее количество заключенных в предыдущие отчетные периоды договоров, срок исполнения которых превышает один календарный год, которые в соответствии с Федеральным законом № 223-ФЗ не подлежат размещению в единой информационной системе. 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Исключены:
*по торговым процедурам за октябрь:
1) Поставка пос терминалов - 3 695 925 руб. (договор заключен в ноябре);
2) Поставка жестких дисков - 1 987 200 руб. (договор будет заключен в ноябре)
 *с  ед. поставщиком исключены (не размещены в ЕИС):
1. ООО «АйСимплЛаб» -921 250,80 руб. (Кпз сентябрь);
2. ООО «АйСимплЛаб» - 2 400 000 руб. (Кпз сентябрь);
3. ООО "БСС" -16 319 096 руб. (Кпз октябрь);
4. ООО ЦПУ - 1 260 000 руб. (кпз октябрь);
5. АУ Гос.филаромония РС (Я) им. Г,М Кривошаоко" - 1 000 000 руб. (кпз октябрь);
6. ПАО Якутскэнерго - 2 062 067 руб. (кпз октябрь);
7. ПАО Якутскэнерго - 7697 770 руб. (кпз октябрь);
*то что учтено в исполнении минусовать 
*+ Добавлены:
</t>
        </r>
      </text>
    </comment>
  </commentList>
</comments>
</file>

<file path=xl/sharedStrings.xml><?xml version="1.0" encoding="utf-8"?>
<sst xmlns="http://schemas.openxmlformats.org/spreadsheetml/2006/main" count="220" uniqueCount="174">
  <si>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</si>
  <si>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</si>
  <si>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</si>
  <si>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</si>
  <si>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</si>
  <si>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</si>
  <si>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</si>
  <si>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</si>
  <si>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</si>
  <si>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</si>
  <si>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</si>
  <si>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</si>
  <si>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</si>
  <si>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</si>
  <si>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</si>
  <si>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</si>
  <si>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</si>
  <si>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</si>
  <si>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</si>
  <si>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</si>
  <si>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</si>
  <si>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Код товара по Общероссийскому классификатору продукции по видам экономической деятельности ОК 034-2014 (КПЕС 2008) (ОКПД2)</t>
  </si>
  <si>
    <t>Наименование товара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</si>
  <si>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(процентов)</t>
  </si>
  <si>
    <t>Информация о договорах на поставку товаров, в том числе товаров, поставленных при выполнении закупаемых работ, оказании закупаемых услуг</t>
  </si>
  <si>
    <t>Стоимостный объем товаров, в том числе товаров, поставленных при выполнении закупаемых работ, оказании закупаемых услуг (рублей)</t>
  </si>
  <si>
    <t>Стоимостный объем товаров российского происхождения, в том числе товаров, поставленных при выполнении закупаемых работ, оказании закупаемых услуг (рублей)</t>
  </si>
  <si>
    <t>4. Сведения о закупках товаров российского происхождения, в том числе товаров, поставленных при выполнении закупаемых работ, оказании закупаемых услуг за 20__ год</t>
  </si>
  <si>
    <t>Размер достигнутой доли закупок товаров российского происхождения (процентов)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</si>
  <si>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</si>
  <si>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</si>
  <si>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</si>
  <si>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</si>
  <si>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27.32</t>
  </si>
  <si>
    <t>Провода и кабели электронные и электрические прочие</t>
  </si>
  <si>
    <t>31.01.11</t>
  </si>
  <si>
    <t>Мебель металлическая для офисов</t>
  </si>
  <si>
    <t>17.12</t>
  </si>
  <si>
    <t>Бумага и картон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</si>
  <si>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</si>
  <si>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</si>
  <si>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</si>
  <si>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</si>
  <si>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3. Сведения о закупках товара российского происхождения, в том числе товаров, поставляемых при выполнении закупаемых работ, оказании закупаемых услуг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</si>
  <si>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</si>
  <si>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</si>
  <si>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</si>
  <si>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</si>
  <si>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</si>
  <si>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</si>
  <si>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</si>
  <si>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</t>
  </si>
  <si>
    <t>28.23</t>
  </si>
  <si>
    <t>26.20.17</t>
  </si>
  <si>
    <t>Мониторы и проекторы, преимущественно используемые в системах автоматической обработки данных</t>
  </si>
  <si>
    <t>26.40</t>
  </si>
  <si>
    <t>Техника бытовая электронная</t>
  </si>
  <si>
    <t>26.20.11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</si>
  <si>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аппарата, электронные записные книжки и аналогичная компьютерная техника</t>
  </si>
  <si>
    <t>26.30.5</t>
  </si>
  <si>
    <t>Устройства охранной или пожарной сигнализации и аналогичная аппаратура</t>
  </si>
  <si>
    <t>31.01.12.</t>
  </si>
  <si>
    <t>Мебель деревянная для офисов</t>
  </si>
  <si>
    <t>26.20.2</t>
  </si>
  <si>
    <t>Устройства запоминающие и прочие устройства хранения данных</t>
  </si>
  <si>
    <t>26.20.16</t>
  </si>
  <si>
    <t>Устройства ввода или вывода, содержащие или не содержащие в одном корпусе запоминающие устройства</t>
  </si>
  <si>
    <t>26.12.30</t>
  </si>
  <si>
    <t>Карты со встроенными интегральными схемами (смарт-карты)</t>
  </si>
  <si>
    <t>26.20.12</t>
  </si>
  <si>
    <t>Терминалы кассовые, банкоматы и аналогичное оборудование, подключаемое к компьютеру или сети передачи данных</t>
  </si>
  <si>
    <t>26.20.13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</si>
  <si>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</si>
  <si>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26.20.14</t>
  </si>
  <si>
    <t>28.24.1</t>
  </si>
  <si>
    <t>Инструменты ручные электрические; инструменты ручные прочие с механизированным приводом</t>
  </si>
  <si>
    <t>26.30.11.110</t>
  </si>
  <si>
    <t>Средства связи, выполняющие функцию систем коммутации</t>
  </si>
  <si>
    <t>26.40.51.000</t>
  </si>
  <si>
    <t>Части и принадлежности звукового и видеооборудования</t>
  </si>
  <si>
    <t>Машины вычислительные электронные цифровые, поставляемые в виде систем для автоматической обработки данных (сервер)</t>
  </si>
  <si>
    <t>26.20.15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</si>
  <si>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</si>
  <si>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26.12</t>
  </si>
  <si>
    <t>Платы печатные смонтированные</t>
  </si>
  <si>
    <t xml:space="preserve"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            </t>
  </si>
  <si>
    <t>28.13.14</t>
  </si>
  <si>
    <t>Насосы центробежные подачи жидкостей прочие; насосы прочие</t>
  </si>
  <si>
    <t>Мебель из пластмассовых материалов</t>
  </si>
  <si>
    <t>31.09.14.110</t>
  </si>
  <si>
    <t>26.70</t>
  </si>
  <si>
    <t>Приборы оптические и фотографическое оборудование</t>
  </si>
  <si>
    <t>31.09.13</t>
  </si>
  <si>
    <t>Мебель деревянная, не включенная в другие группировки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</si>
  <si>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</si>
  <si>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31.09.12</t>
  </si>
  <si>
    <t>Мебель деревянная для спальни, столовой и гостиной</t>
  </si>
  <si>
    <t>26.30.23</t>
  </si>
  <si>
    <t>Аппараты телефонные прочие, устройства и аппаратура для передачи и приема речи, изображений или других данных, включая оборудование коммуникационное для работы в проводных или беспроводных сетях связи (например, локальных и глобальных сетях)</t>
  </si>
  <si>
    <t>26.40.33.110</t>
  </si>
  <si>
    <t>Видеокамеры</t>
  </si>
  <si>
    <t>26.30.11</t>
  </si>
  <si>
    <t>Аппаратура коммуникационная передающая с приемными устройствами</t>
  </si>
  <si>
    <t>26.30.11.120</t>
  </si>
  <si>
    <t>Средства связи, выполняющие функцию цифровых транспортных систем</t>
  </si>
  <si>
    <t>26.30.3</t>
  </si>
  <si>
    <t>Части и комплектующие коммуникационного оборудования</t>
  </si>
  <si>
    <t>26.51.5</t>
  </si>
  <si>
    <t xml:space="preserve"> Приборы для контроля прочих физических величин</t>
  </si>
  <si>
    <t>Размещены в закрытой части ЕИС</t>
  </si>
  <si>
    <t>Размер минимальной доли закупок товаров российского происхождения, в том числе товаров, поставляемых при выполнении закупаемых работ, оказании закупаемых услуг                      (%)</t>
  </si>
  <si>
    <t>28.25.14.110</t>
  </si>
  <si>
    <t>Оборудование и аппараты для фильтрования, обеззараживания и (или) очистки воздуха</t>
  </si>
  <si>
    <t xml:space="preserve">Оборудование электрическое прочее </t>
  </si>
  <si>
    <t xml:space="preserve">Оборудование электрическое осветительное </t>
  </si>
  <si>
    <t xml:space="preserve">27.40 </t>
  </si>
  <si>
    <t xml:space="preserve">26.60.12.129 </t>
  </si>
  <si>
    <t xml:space="preserve">Кардиомониторы прикроватные; комплексы суточного электрокардиографического мониторирования </t>
  </si>
  <si>
    <t>25.73.30</t>
  </si>
  <si>
    <t>Инструмент ручной прочий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</si>
  <si>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51435138944230001490000</t>
  </si>
  <si>
    <t xml:space="preserve"> 26.40.20.122</t>
  </si>
  <si>
    <t>Приемники телевизионные (телевизоры) цветного изображения с жидкокристаллическим экраном, плазменной панелью</t>
  </si>
  <si>
    <t xml:space="preserve"> 26.40.33.110</t>
  </si>
  <si>
    <t>26.51.4</t>
  </si>
  <si>
    <t>Приборы для измерения электрических величин или ионизирующих излучений</t>
  </si>
  <si>
    <t>Машины офисные и оборудование, кроме компьютеров и периферийного оборудования (в т.ч. Картриджи, калькуляторы, ламинаторы)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</si>
  <si>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</si>
  <si>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27.90</t>
  </si>
  <si>
    <t>КпЗ</t>
  </si>
  <si>
    <t>27.51.13</t>
  </si>
  <si>
    <t>Машины стиральные бытовые и машины для сушки одежды</t>
  </si>
  <si>
    <t>-01</t>
  </si>
  <si>
    <r>
      <t xml:space="preserve">о договорах, заключенных в октябре </t>
    </r>
    <r>
      <rPr>
        <b/>
        <sz val="11"/>
        <color theme="1"/>
        <rFont val="Times New Roman"/>
        <family val="1"/>
        <charset val="204"/>
      </rPr>
      <t>2024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</si>
  <si>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Алдан - 13230 р,</t>
  </si>
  <si>
    <t xml:space="preserve">Установки генераторные электрические и вращающиеся преобразователи </t>
  </si>
  <si>
    <t>27.11.3.</t>
  </si>
  <si>
    <t>Ленск - 27880 руб.(кресла), Якутск - 354923 руб. (кресла и шкаф)</t>
  </si>
  <si>
    <t>Якутск</t>
  </si>
  <si>
    <t>Алдан - 3500 (картридж), Ленск - 19500 руб. (картриджи), Якутск - 120183 руб.(картриджи)</t>
  </si>
  <si>
    <t>Якутск (точка доступа)</t>
  </si>
  <si>
    <t>Якутск (жестк.диски, SSD)</t>
  </si>
  <si>
    <t>Якутск (СЗУ)</t>
  </si>
  <si>
    <t>Якутск (кабель) - 9096 руб</t>
  </si>
  <si>
    <t>Якутск (генератор) 69070 руб</t>
  </si>
  <si>
    <t>Якутск (насос) - 5000 руб.</t>
  </si>
  <si>
    <t>Поставка автомобиля УАЗ</t>
  </si>
  <si>
    <t>51435138944240001330000</t>
  </si>
  <si>
    <t>Поставка киосков самообслуживания</t>
  </si>
  <si>
    <t>51435138944240001400000</t>
  </si>
  <si>
    <t xml:space="preserve"> 30.10.2024</t>
  </si>
  <si>
    <t>Поставка лицензии</t>
  </si>
  <si>
    <t>51435138944240001290000</t>
  </si>
  <si>
    <t>Поставка лицензий</t>
  </si>
  <si>
    <t>51435138944240001390000</t>
  </si>
  <si>
    <t>Поставка коммутаторов</t>
  </si>
  <si>
    <t>51435138944240001380000</t>
  </si>
  <si>
    <t>Сопровождение ПП</t>
  </si>
  <si>
    <t>51435138944240001340000</t>
  </si>
  <si>
    <t>Оказание консультационной услуги</t>
  </si>
  <si>
    <t>51435138944240001300000</t>
  </si>
  <si>
    <t>Поставка сувенирной продукции</t>
  </si>
  <si>
    <t>51435138944240001280000</t>
  </si>
  <si>
    <t>Подготовка, проектирование и внедрение системы электронной почты на базе ПП РуПост</t>
  </si>
  <si>
    <t>51435138944240001270000</t>
  </si>
  <si>
    <t>октябрь</t>
  </si>
  <si>
    <t>сентябрь</t>
  </si>
  <si>
    <t>НБестях - 7 863 руб. (лампа светодиодная, панель светодиодная, светильник для наружной двери входа), Ы-Кюель - 7920 руб. (лампа панель светодиодная), Якутск - 48950 руб. (прожекторы), Бердигестях (лампа энергосберегающая) - 6576 руб.</t>
  </si>
  <si>
    <t xml:space="preserve"> 51435138944240001210000.</t>
  </si>
  <si>
    <t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  51435138944240000930000</t>
  </si>
  <si>
    <t>29.10.2</t>
  </si>
  <si>
    <t xml:space="preserve"> Автомобили легковые</t>
  </si>
  <si>
    <t xml:space="preserve"> 51435138944240001330000.</t>
  </si>
  <si>
    <t xml:space="preserve">Договор заключен по результатам закупки, указанной в пунктах 1 - 3 части 15 статьи 4 223-ФЗ в случае принятия заказчиком решения о неразмещении сведений о таких закупках в ЕИС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</si>
</sst>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3" fillId="3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9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165" fontId="2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8" fillId="3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/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7" sqref="C7:D8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112" t="s">
        <v>0</v>
      </c>
      <c r="B1" s="112"/>
      <c r="C1" s="112"/>
      <c r="D1" s="112"/>
      <c r="E1" s="112"/>
      <c r="F1" s="112"/>
      <c r="G1" s="1"/>
      <c r="H1" s="1"/>
      <c r="I1" s="1"/>
    </row>
    <row r="2" spans="1:9" ht="33" customHeight="1" x14ac:dyDescent="0.25">
      <c r="A2" s="113" t="s">
        <v>133</v>
      </c>
      <c r="B2" s="113"/>
      <c r="C2" s="113"/>
      <c r="D2" s="113"/>
      <c r="E2" s="113"/>
      <c r="F2" s="113"/>
      <c r="G2" s="1"/>
      <c r="H2" s="1"/>
      <c r="I2" s="1"/>
    </row>
    <row r="3" spans="1:9" x14ac:dyDescent="0.25">
      <c r="A3" s="7"/>
      <c r="B3" s="7"/>
      <c r="C3" s="7"/>
      <c r="D3" s="7"/>
      <c r="E3" s="7"/>
      <c r="F3" s="7"/>
      <c r="G3" s="2"/>
      <c r="H3" s="2"/>
      <c r="I3" s="2"/>
    </row>
    <row r="4" spans="1:9" x14ac:dyDescent="0.25">
      <c r="A4" s="112" t="s">
        <v>1</v>
      </c>
      <c r="B4" s="112"/>
      <c r="C4" s="112"/>
      <c r="D4" s="112"/>
      <c r="E4" s="112"/>
      <c r="F4" s="112"/>
      <c r="G4" s="1"/>
      <c r="H4" s="1"/>
      <c r="I4" s="1"/>
    </row>
    <row r="5" spans="1:9" x14ac:dyDescent="0.25">
      <c r="A5" s="7"/>
      <c r="B5" s="7"/>
      <c r="C5" s="7"/>
      <c r="D5" s="7"/>
      <c r="E5" s="7"/>
      <c r="F5" s="7"/>
      <c r="G5" s="2"/>
      <c r="H5" s="2"/>
      <c r="I5" s="2"/>
    </row>
    <row r="6" spans="1:9" x14ac:dyDescent="0.25">
      <c r="A6" s="8"/>
      <c r="B6" s="8"/>
      <c r="C6" s="8"/>
      <c r="D6" s="8"/>
      <c r="E6" s="9"/>
      <c r="F6" s="3" t="s">
        <v>2</v>
      </c>
      <c r="G6" s="2"/>
      <c r="H6" s="2"/>
      <c r="I6" s="2"/>
    </row>
    <row r="7" spans="1:9" ht="63" customHeight="1" x14ac:dyDescent="0.25">
      <c r="A7" s="110" t="s">
        <v>3</v>
      </c>
      <c r="B7" s="110"/>
      <c r="C7" s="110" t="s">
        <v>29</v>
      </c>
      <c r="D7" s="110"/>
      <c r="E7" s="15" t="s">
        <v>4</v>
      </c>
      <c r="F7" s="3">
        <v>1435138944</v>
      </c>
      <c r="G7" s="2"/>
      <c r="H7" s="2"/>
      <c r="I7" s="2"/>
    </row>
    <row r="8" spans="1:9" x14ac:dyDescent="0.25">
      <c r="A8" s="110"/>
      <c r="B8" s="110"/>
      <c r="C8" s="110"/>
      <c r="D8" s="110"/>
      <c r="E8" s="15" t="s">
        <v>5</v>
      </c>
      <c r="F8" s="3">
        <v>143501001</v>
      </c>
      <c r="G8" s="2"/>
      <c r="H8" s="2"/>
      <c r="I8" s="2"/>
    </row>
    <row r="9" spans="1:9" ht="48" customHeight="1" x14ac:dyDescent="0.25">
      <c r="A9" s="110" t="s">
        <v>6</v>
      </c>
      <c r="B9" s="110"/>
      <c r="C9" s="110" t="s">
        <v>30</v>
      </c>
      <c r="D9" s="110"/>
      <c r="E9" s="15" t="s">
        <v>7</v>
      </c>
      <c r="F9" s="3">
        <v>12267</v>
      </c>
      <c r="G9" s="2"/>
      <c r="H9" s="2"/>
      <c r="I9" s="2"/>
    </row>
    <row r="10" spans="1:9" ht="69.75" customHeight="1" x14ac:dyDescent="0.25">
      <c r="A10" s="110" t="s">
        <v>8</v>
      </c>
      <c r="B10" s="110"/>
      <c r="C10" s="110" t="s">
        <v>31</v>
      </c>
      <c r="D10" s="110"/>
      <c r="E10" s="15" t="s">
        <v>9</v>
      </c>
      <c r="F10" s="3">
        <v>42</v>
      </c>
      <c r="G10" s="2"/>
      <c r="H10" s="2"/>
      <c r="I10" s="2"/>
    </row>
    <row r="11" spans="1:9" ht="31.5" customHeight="1" x14ac:dyDescent="0.25">
      <c r="A11" s="110" t="s">
        <v>10</v>
      </c>
      <c r="B11" s="110"/>
      <c r="C11" s="111" t="s">
        <v>32</v>
      </c>
      <c r="D11" s="111"/>
      <c r="E11" s="110" t="s">
        <v>11</v>
      </c>
      <c r="F11" s="110">
        <v>98701000001</v>
      </c>
      <c r="G11" s="2"/>
      <c r="H11" s="2"/>
      <c r="I11" s="2"/>
    </row>
    <row r="12" spans="1:9" ht="15.75" customHeight="1" x14ac:dyDescent="0.25">
      <c r="A12" s="110"/>
      <c r="B12" s="110"/>
      <c r="C12" s="111"/>
      <c r="D12" s="111"/>
      <c r="E12" s="110"/>
      <c r="F12" s="110"/>
      <c r="G12" s="2"/>
      <c r="H12" s="2"/>
      <c r="I12" s="2"/>
    </row>
    <row r="13" spans="1:9" ht="15.75" customHeight="1" x14ac:dyDescent="0.25">
      <c r="A13" s="110"/>
      <c r="B13" s="110"/>
      <c r="C13" s="111"/>
      <c r="D13" s="111"/>
      <c r="E13" s="110"/>
      <c r="F13" s="110"/>
      <c r="G13" s="2"/>
      <c r="H13" s="2"/>
      <c r="I13" s="2"/>
    </row>
    <row r="14" spans="1:9" x14ac:dyDescent="0.25">
      <c r="A14" s="110" t="s">
        <v>12</v>
      </c>
      <c r="B14" s="110"/>
      <c r="C14" s="110" t="s">
        <v>13</v>
      </c>
      <c r="D14" s="110"/>
      <c r="E14" s="15"/>
      <c r="F14" s="110"/>
      <c r="G14" s="2"/>
      <c r="H14" s="2"/>
      <c r="I14" s="2"/>
    </row>
    <row r="15" spans="1:9" ht="47.25" customHeight="1" x14ac:dyDescent="0.25">
      <c r="A15" s="110"/>
      <c r="B15" s="110"/>
      <c r="C15" s="110" t="s">
        <v>14</v>
      </c>
      <c r="D15" s="110"/>
      <c r="E15" s="15"/>
      <c r="F15" s="110"/>
      <c r="G15" s="2"/>
      <c r="H15" s="2"/>
      <c r="I15" s="2"/>
    </row>
    <row r="16" spans="1:9" x14ac:dyDescent="0.25">
      <c r="A16" s="110" t="s">
        <v>15</v>
      </c>
      <c r="B16" s="110"/>
      <c r="C16" s="110" t="s">
        <v>16</v>
      </c>
      <c r="D16" s="110"/>
      <c r="E16" s="15" t="s">
        <v>17</v>
      </c>
      <c r="F16" s="3">
        <v>383</v>
      </c>
      <c r="G16" s="2"/>
      <c r="H16" s="2"/>
      <c r="I16" s="2"/>
    </row>
  </sheetData>
  <mergeCells count="20">
    <mergeCell ref="F14:F15"/>
    <mergeCell ref="A11:B13"/>
    <mergeCell ref="A4:F4"/>
    <mergeCell ref="A1:F1"/>
    <mergeCell ref="A2:F2"/>
    <mergeCell ref="E11:E13"/>
    <mergeCell ref="F11:F13"/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="80" zoomScaleNormal="80" workbookViewId="0">
      <pane xSplit="1" ySplit="4" topLeftCell="B27" activePane="bottomRight" state="frozen"/>
      <selection pane="topRight" activeCell="B1" sqref="B1"/>
      <selection pane="bottomLeft" activeCell="A4" sqref="A4"/>
      <selection pane="bottomRight" activeCell="C33" sqref="C33:D33"/>
    </sheetView>
  </sheetViews>
  <sheetFormatPr defaultRowHeight="15" x14ac:dyDescent="0.25"/>
  <cols>
    <col min="1" max="1" width="7.140625" style="19" customWidth="1"/>
    <col min="2" max="2" width="47.42578125" style="19" customWidth="1"/>
    <col min="3" max="3" width="13.28515625" style="19" customWidth="1"/>
    <col min="4" max="4" width="36.5703125" style="19" customWidth="1"/>
    <col min="5" max="5" width="20.7109375" style="19" customWidth="1"/>
    <col min="6" max="6" width="17" style="31" customWidth="1"/>
    <col min="7" max="7" width="11.42578125" style="19" customWidth="1"/>
    <col min="8" max="16384" width="9.140625" style="19"/>
  </cols>
  <sheetData>
    <row r="1" spans="1:7" ht="51" customHeight="1" x14ac:dyDescent="0.25">
      <c r="A1" s="113" t="s">
        <v>48</v>
      </c>
      <c r="B1" s="113"/>
      <c r="C1" s="113"/>
      <c r="D1" s="113"/>
      <c r="E1" s="113"/>
      <c r="F1" s="113"/>
    </row>
    <row r="2" spans="1:7" ht="15" customHeight="1" x14ac:dyDescent="0.25">
      <c r="A2" s="113" t="s">
        <v>109</v>
      </c>
      <c r="B2" s="113"/>
      <c r="C2" s="113"/>
      <c r="D2" s="113"/>
      <c r="E2" s="113"/>
      <c r="F2" s="113"/>
    </row>
    <row r="4" spans="1:7" ht="90.75" customHeight="1" x14ac:dyDescent="0.25">
      <c r="A4" s="34" t="s">
        <v>44</v>
      </c>
      <c r="B4" s="34" t="s">
        <v>45</v>
      </c>
      <c r="C4" s="34" t="s">
        <v>46</v>
      </c>
      <c r="D4" s="34" t="s">
        <v>49</v>
      </c>
      <c r="E4" s="10" t="s">
        <v>47</v>
      </c>
      <c r="F4" s="36" t="s">
        <v>50</v>
      </c>
      <c r="G4" s="19" t="s">
        <v>129</v>
      </c>
    </row>
    <row r="5" spans="1:7" x14ac:dyDescent="0.25">
      <c r="A5" s="36">
        <v>1</v>
      </c>
      <c r="B5" s="61" t="s">
        <v>146</v>
      </c>
      <c r="C5" s="36"/>
      <c r="D5" s="96" t="s">
        <v>147</v>
      </c>
      <c r="E5" s="40">
        <v>45579</v>
      </c>
      <c r="F5" s="18">
        <v>2453666.67</v>
      </c>
      <c r="G5" s="101" t="s">
        <v>165</v>
      </c>
    </row>
    <row r="6" spans="1:7" x14ac:dyDescent="0.25">
      <c r="A6" s="29">
        <v>2</v>
      </c>
      <c r="B6" s="61" t="s">
        <v>148</v>
      </c>
      <c r="C6" s="36"/>
      <c r="D6" s="96" t="s">
        <v>149</v>
      </c>
      <c r="E6" s="40" t="s">
        <v>150</v>
      </c>
      <c r="F6" s="32">
        <v>4680000</v>
      </c>
      <c r="G6" s="101" t="s">
        <v>165</v>
      </c>
    </row>
    <row r="7" spans="1:7" x14ac:dyDescent="0.25">
      <c r="A7" s="29">
        <v>3</v>
      </c>
      <c r="B7" s="61" t="s">
        <v>151</v>
      </c>
      <c r="C7" s="36"/>
      <c r="D7" s="96" t="s">
        <v>152</v>
      </c>
      <c r="E7" s="40">
        <v>45576</v>
      </c>
      <c r="F7" s="32">
        <v>11894742.859999999</v>
      </c>
      <c r="G7" s="101" t="s">
        <v>165</v>
      </c>
    </row>
    <row r="8" spans="1:7" x14ac:dyDescent="0.25">
      <c r="A8" s="29">
        <v>4</v>
      </c>
      <c r="B8" s="63" t="s">
        <v>153</v>
      </c>
      <c r="C8" s="36"/>
      <c r="D8" s="96" t="s">
        <v>154</v>
      </c>
      <c r="E8" s="40">
        <v>45581</v>
      </c>
      <c r="F8" s="32">
        <v>811916</v>
      </c>
      <c r="G8" s="101" t="s">
        <v>166</v>
      </c>
    </row>
    <row r="9" spans="1:7" x14ac:dyDescent="0.25">
      <c r="A9" s="35">
        <v>5</v>
      </c>
      <c r="B9" s="61" t="s">
        <v>155</v>
      </c>
      <c r="C9" s="36"/>
      <c r="D9" s="96" t="s">
        <v>156</v>
      </c>
      <c r="E9" s="40">
        <v>45581</v>
      </c>
      <c r="F9" s="18">
        <v>2104572.4</v>
      </c>
      <c r="G9" s="101" t="s">
        <v>165</v>
      </c>
    </row>
    <row r="10" spans="1:7" ht="17.25" customHeight="1" x14ac:dyDescent="0.25">
      <c r="A10" s="16">
        <v>6</v>
      </c>
      <c r="B10" s="61" t="s">
        <v>157</v>
      </c>
      <c r="C10" s="36"/>
      <c r="D10" s="96" t="s">
        <v>158</v>
      </c>
      <c r="E10" s="40">
        <v>45579</v>
      </c>
      <c r="F10" s="32">
        <v>1165209</v>
      </c>
      <c r="G10" s="101" t="s">
        <v>165</v>
      </c>
    </row>
    <row r="11" spans="1:7" ht="17.25" customHeight="1" x14ac:dyDescent="0.25">
      <c r="A11" s="16">
        <v>7</v>
      </c>
      <c r="B11" s="61" t="s">
        <v>159</v>
      </c>
      <c r="C11" s="36"/>
      <c r="D11" s="96" t="s">
        <v>160</v>
      </c>
      <c r="E11" s="40">
        <v>45568</v>
      </c>
      <c r="F11" s="32">
        <v>678000</v>
      </c>
      <c r="G11" s="101" t="s">
        <v>166</v>
      </c>
    </row>
    <row r="12" spans="1:7" ht="17.25" customHeight="1" x14ac:dyDescent="0.25">
      <c r="A12" s="16">
        <v>8</v>
      </c>
      <c r="B12" s="63" t="s">
        <v>161</v>
      </c>
      <c r="C12" s="36"/>
      <c r="D12" s="96" t="s">
        <v>162</v>
      </c>
      <c r="E12" s="40">
        <v>45573</v>
      </c>
      <c r="F12" s="32">
        <v>1133100</v>
      </c>
      <c r="G12" s="101" t="s">
        <v>166</v>
      </c>
    </row>
    <row r="13" spans="1:7" ht="31.5" customHeight="1" x14ac:dyDescent="0.25">
      <c r="A13" s="16">
        <v>9</v>
      </c>
      <c r="B13" s="63" t="s">
        <v>163</v>
      </c>
      <c r="C13" s="41"/>
      <c r="D13" s="96" t="s">
        <v>164</v>
      </c>
      <c r="E13" s="51">
        <v>45569</v>
      </c>
      <c r="F13" s="79">
        <v>4007657.73</v>
      </c>
      <c r="G13" s="101" t="s">
        <v>166</v>
      </c>
    </row>
    <row r="14" spans="1:7" ht="15" customHeight="1" x14ac:dyDescent="0.25">
      <c r="A14" s="16">
        <v>10</v>
      </c>
      <c r="B14" s="62"/>
      <c r="C14" s="42"/>
      <c r="D14" s="97"/>
      <c r="E14" s="51"/>
      <c r="F14" s="80"/>
      <c r="G14" s="101"/>
    </row>
    <row r="15" spans="1:7" x14ac:dyDescent="0.25">
      <c r="A15" s="16">
        <v>11</v>
      </c>
      <c r="B15" s="62"/>
      <c r="C15" s="42"/>
      <c r="D15" s="98"/>
      <c r="E15" s="43"/>
      <c r="F15" s="13"/>
      <c r="G15" s="101"/>
    </row>
    <row r="16" spans="1:7" x14ac:dyDescent="0.25">
      <c r="A16" s="16">
        <v>12</v>
      </c>
      <c r="B16" s="62"/>
      <c r="C16" s="42"/>
      <c r="D16" s="98"/>
      <c r="E16" s="43"/>
      <c r="F16" s="13"/>
      <c r="G16" s="101"/>
    </row>
    <row r="17" spans="1:7" x14ac:dyDescent="0.25">
      <c r="A17" s="16">
        <v>13</v>
      </c>
      <c r="B17" s="62"/>
      <c r="C17" s="42"/>
      <c r="D17" s="98"/>
      <c r="E17" s="43"/>
      <c r="F17" s="33"/>
      <c r="G17" s="101"/>
    </row>
    <row r="18" spans="1:7" x14ac:dyDescent="0.25">
      <c r="A18" s="16">
        <v>14</v>
      </c>
      <c r="B18" s="62"/>
      <c r="C18" s="42"/>
      <c r="D18" s="98"/>
      <c r="E18" s="43"/>
      <c r="F18" s="33"/>
      <c r="G18" s="101"/>
    </row>
    <row r="19" spans="1:7" x14ac:dyDescent="0.25">
      <c r="A19" s="16">
        <v>15</v>
      </c>
      <c r="B19" s="62"/>
      <c r="C19" s="42"/>
      <c r="D19" s="98"/>
      <c r="E19" s="43"/>
      <c r="F19" s="33"/>
      <c r="G19" s="101"/>
    </row>
    <row r="20" spans="1:7" ht="29.25" customHeight="1" x14ac:dyDescent="0.25">
      <c r="A20" s="16">
        <v>16</v>
      </c>
      <c r="B20" s="62"/>
      <c r="C20" s="42"/>
      <c r="D20" s="98"/>
      <c r="E20" s="43"/>
      <c r="F20" s="33"/>
      <c r="G20" s="101"/>
    </row>
    <row r="21" spans="1:7" x14ac:dyDescent="0.25">
      <c r="A21" s="16"/>
      <c r="B21" s="62"/>
      <c r="C21" s="42"/>
      <c r="D21" s="81"/>
      <c r="E21" s="43"/>
      <c r="F21" s="33"/>
      <c r="G21" s="101"/>
    </row>
    <row r="22" spans="1:7" x14ac:dyDescent="0.25">
      <c r="A22" s="10"/>
      <c r="B22" s="62"/>
      <c r="C22" s="36"/>
      <c r="D22" s="39"/>
      <c r="E22" s="43"/>
      <c r="F22" s="33"/>
      <c r="G22" s="101"/>
    </row>
    <row r="23" spans="1:7" x14ac:dyDescent="0.25">
      <c r="A23" s="22"/>
      <c r="B23" s="84"/>
      <c r="C23" s="85"/>
      <c r="D23" s="86"/>
      <c r="E23" s="87"/>
      <c r="F23" s="82">
        <f>SUM(F5:F20)</f>
        <v>28928864.66</v>
      </c>
      <c r="G23" s="74"/>
    </row>
    <row r="24" spans="1:7" x14ac:dyDescent="0.25">
      <c r="A24" s="22"/>
      <c r="B24" s="84"/>
      <c r="C24" s="85"/>
      <c r="D24" s="86"/>
      <c r="E24" s="87"/>
      <c r="F24" s="82"/>
      <c r="G24" s="74"/>
    </row>
    <row r="25" spans="1:7" x14ac:dyDescent="0.25">
      <c r="A25" s="22"/>
      <c r="B25" s="84"/>
      <c r="C25" s="85"/>
      <c r="D25" s="86"/>
      <c r="E25" s="87"/>
      <c r="F25" s="82"/>
      <c r="G25" s="74"/>
    </row>
    <row r="26" spans="1:7" x14ac:dyDescent="0.25">
      <c r="A26" s="88"/>
      <c r="B26" s="76"/>
      <c r="C26" s="85"/>
      <c r="D26" s="86" t="s">
        <v>132</v>
      </c>
      <c r="F26" s="82"/>
      <c r="G26" s="74"/>
    </row>
    <row r="27" spans="1:7" ht="37.5" customHeight="1" x14ac:dyDescent="0.25">
      <c r="A27" s="114" t="s">
        <v>127</v>
      </c>
      <c r="B27" s="114"/>
      <c r="C27" s="114"/>
      <c r="D27" s="114"/>
      <c r="F27" s="82"/>
      <c r="G27" s="74"/>
    </row>
    <row r="28" spans="1:7" x14ac:dyDescent="0.25">
      <c r="A28" s="16"/>
      <c r="B28" s="77"/>
      <c r="C28" s="42"/>
      <c r="D28" s="81"/>
      <c r="F28" s="82"/>
      <c r="G28" s="74"/>
    </row>
    <row r="29" spans="1:7" ht="60" x14ac:dyDescent="0.25">
      <c r="A29" s="16" t="s">
        <v>20</v>
      </c>
      <c r="B29" s="77" t="s">
        <v>39</v>
      </c>
      <c r="C29" s="89" t="s">
        <v>18</v>
      </c>
      <c r="D29" s="90" t="s">
        <v>42</v>
      </c>
      <c r="F29" s="83"/>
    </row>
    <row r="30" spans="1:7" x14ac:dyDescent="0.25">
      <c r="A30" s="92">
        <v>1</v>
      </c>
      <c r="B30" s="77">
        <v>2</v>
      </c>
      <c r="C30" s="92">
        <v>3</v>
      </c>
      <c r="D30" s="92">
        <v>4</v>
      </c>
      <c r="F30" s="30"/>
    </row>
    <row r="31" spans="1:7" ht="54" customHeight="1" x14ac:dyDescent="0.25">
      <c r="A31" s="77">
        <v>1</v>
      </c>
      <c r="B31" s="4" t="s">
        <v>94</v>
      </c>
      <c r="C31" s="77">
        <v>9</v>
      </c>
      <c r="D31" s="5">
        <f>F23</f>
        <v>28928864.66</v>
      </c>
    </row>
    <row r="32" spans="1:7" ht="75" x14ac:dyDescent="0.25">
      <c r="A32" s="92">
        <v>2</v>
      </c>
      <c r="B32" s="4" t="s">
        <v>40</v>
      </c>
      <c r="C32" s="92">
        <v>0</v>
      </c>
      <c r="D32" s="92"/>
    </row>
    <row r="33" spans="1:5" s="19" customFormat="1" ht="75" x14ac:dyDescent="0.25">
      <c r="A33" s="77">
        <v>3</v>
      </c>
      <c r="B33" s="4" t="s">
        <v>41</v>
      </c>
      <c r="C33" s="116">
        <f>62+429-C31+3+7-5-2</f>
        <v>485</v>
      </c>
      <c r="D33" s="18">
        <f>87325132.92+9080755.31-D31-+F11+F12+F13+689910+1672176+5907932.72+864000+1225203.96+2068992+811916-16319096-1260000-1000000-2062067-7697770-3695925-1987200</f>
        <v>51157853.980000004</v>
      </c>
      <c r="E33" s="72"/>
    </row>
    <row r="34" spans="1:5" s="19" customFormat="1" ht="138.75" hidden="1" customHeight="1" x14ac:dyDescent="0.25">
      <c r="A34" s="28">
        <v>4</v>
      </c>
      <c r="B34" s="91"/>
      <c r="C34" s="102">
        <v>0</v>
      </c>
      <c r="D34" s="32">
        <v>0</v>
      </c>
    </row>
    <row r="35" spans="1:5" s="19" customFormat="1" ht="124.5" hidden="1" customHeight="1" x14ac:dyDescent="0.25">
      <c r="A35" s="28">
        <v>5</v>
      </c>
      <c r="B35" s="91"/>
      <c r="C35" s="102">
        <v>0</v>
      </c>
      <c r="D35" s="32">
        <v>0</v>
      </c>
    </row>
    <row r="36" spans="1:5" s="19" customFormat="1" ht="153" hidden="1" customHeight="1" x14ac:dyDescent="0.25">
      <c r="A36" s="28">
        <v>6</v>
      </c>
      <c r="B36" s="91"/>
      <c r="C36" s="102">
        <v>0</v>
      </c>
      <c r="D36" s="32">
        <v>0</v>
      </c>
    </row>
    <row r="37" spans="1:5" s="19" customFormat="1" x14ac:dyDescent="0.25">
      <c r="A37" s="78" t="s">
        <v>19</v>
      </c>
      <c r="B37" s="91"/>
      <c r="C37" s="103">
        <f>SUM(C31:C33)</f>
        <v>494</v>
      </c>
      <c r="D37" s="104">
        <f>SUM(D31:D33)</f>
        <v>80086718.640000001</v>
      </c>
    </row>
    <row r="38" spans="1:5" s="19" customFormat="1" x14ac:dyDescent="0.25">
      <c r="D38" s="20"/>
    </row>
  </sheetData>
  <mergeCells count="3">
    <mergeCell ref="A1:F1"/>
    <mergeCell ref="A2:F2"/>
    <mergeCell ref="A27:D2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9"/>
  <sheetViews>
    <sheetView tabSelected="1" view="pageBreakPreview" zoomScale="70" zoomScaleNormal="70" zoomScaleSheetLayoutView="70" workbookViewId="0">
      <pane ySplit="4" topLeftCell="A43" activePane="bottomLeft" state="frozen"/>
      <selection activeCell="B1" sqref="B1"/>
      <selection pane="bottomLeft" activeCell="F44" sqref="F44"/>
    </sheetView>
  </sheetViews>
  <sheetFormatPr defaultRowHeight="15" x14ac:dyDescent="0.25"/>
  <cols>
    <col min="1" max="1" width="9.140625" customWidth="1"/>
    <col min="2" max="2" width="16.7109375" customWidth="1"/>
    <col min="3" max="3" width="31.7109375" customWidth="1"/>
    <col min="4" max="5" width="25.42578125" customWidth="1"/>
    <col min="6" max="6" width="25.42578125" style="71" customWidth="1"/>
    <col min="7" max="7" width="22.85546875" style="71" customWidth="1"/>
    <col min="8" max="8" width="32.7109375" style="44" customWidth="1"/>
  </cols>
  <sheetData>
    <row r="1" spans="1:8" ht="49.5" customHeight="1" x14ac:dyDescent="0.25">
      <c r="A1" s="115" t="s">
        <v>43</v>
      </c>
      <c r="B1" s="115"/>
      <c r="C1" s="115"/>
      <c r="D1" s="115"/>
      <c r="E1" s="115"/>
      <c r="F1" s="115"/>
      <c r="G1" s="115"/>
    </row>
    <row r="3" spans="1:8" ht="256.5" customHeight="1" x14ac:dyDescent="0.25">
      <c r="A3" s="3" t="s">
        <v>20</v>
      </c>
      <c r="B3" s="3" t="s">
        <v>21</v>
      </c>
      <c r="C3" s="3" t="s">
        <v>22</v>
      </c>
      <c r="D3" s="3" t="s">
        <v>110</v>
      </c>
      <c r="E3" s="3" t="s">
        <v>24</v>
      </c>
      <c r="F3" s="10" t="s">
        <v>25</v>
      </c>
      <c r="G3" s="10" t="s">
        <v>26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10">
        <v>6</v>
      </c>
      <c r="G4" s="10">
        <v>7</v>
      </c>
    </row>
    <row r="5" spans="1:8" ht="120" x14ac:dyDescent="0.25">
      <c r="A5" s="15">
        <v>1</v>
      </c>
      <c r="B5" s="14" t="s">
        <v>37</v>
      </c>
      <c r="C5" s="10" t="s">
        <v>38</v>
      </c>
      <c r="D5" s="12">
        <v>90</v>
      </c>
      <c r="E5" s="10" t="s">
        <v>51</v>
      </c>
      <c r="F5" s="17">
        <v>13230</v>
      </c>
      <c r="G5" s="17">
        <v>13230</v>
      </c>
      <c r="H5" s="45" t="s">
        <v>134</v>
      </c>
    </row>
    <row r="6" spans="1:8" x14ac:dyDescent="0.25">
      <c r="A6" s="64">
        <f>A5+1</f>
        <v>2</v>
      </c>
      <c r="B6" s="14" t="s">
        <v>118</v>
      </c>
      <c r="C6" s="10" t="s">
        <v>119</v>
      </c>
      <c r="D6" s="12">
        <v>70</v>
      </c>
      <c r="E6" s="10">
        <v>3</v>
      </c>
      <c r="F6" s="17"/>
      <c r="G6" s="17"/>
      <c r="H6" s="45"/>
    </row>
    <row r="7" spans="1:8" ht="30" x14ac:dyDescent="0.25">
      <c r="A7" s="75">
        <f t="shared" ref="A7:A46" si="0">A6+1</f>
        <v>3</v>
      </c>
      <c r="B7" s="14" t="s">
        <v>83</v>
      </c>
      <c r="C7" s="10" t="s">
        <v>84</v>
      </c>
      <c r="D7" s="12">
        <v>90</v>
      </c>
      <c r="E7" s="10" t="s">
        <v>168</v>
      </c>
      <c r="F7" s="13">
        <v>2646000</v>
      </c>
      <c r="G7" s="33"/>
      <c r="H7" s="46"/>
    </row>
    <row r="8" spans="1:8" ht="45" x14ac:dyDescent="0.25">
      <c r="A8" s="75">
        <f t="shared" si="0"/>
        <v>4</v>
      </c>
      <c r="B8" s="10" t="s">
        <v>67</v>
      </c>
      <c r="C8" s="10" t="s">
        <v>68</v>
      </c>
      <c r="D8" s="12">
        <v>90</v>
      </c>
      <c r="E8" s="109" t="s">
        <v>168</v>
      </c>
      <c r="F8" s="13">
        <v>2646000</v>
      </c>
      <c r="G8" s="33"/>
      <c r="H8" s="46"/>
    </row>
    <row r="9" spans="1:8" ht="150" x14ac:dyDescent="0.25">
      <c r="A9" s="75">
        <f t="shared" si="0"/>
        <v>5</v>
      </c>
      <c r="B9" s="10" t="s">
        <v>57</v>
      </c>
      <c r="C9" s="10" t="s">
        <v>58</v>
      </c>
      <c r="D9" s="10">
        <v>70</v>
      </c>
      <c r="E9" s="11"/>
      <c r="F9" s="17"/>
      <c r="G9" s="17"/>
      <c r="H9" s="37"/>
    </row>
    <row r="10" spans="1:8" ht="135" x14ac:dyDescent="0.25">
      <c r="A10" s="94">
        <f t="shared" si="0"/>
        <v>6</v>
      </c>
      <c r="B10" s="10" t="s">
        <v>69</v>
      </c>
      <c r="C10" s="10" t="s">
        <v>70</v>
      </c>
      <c r="D10" s="10">
        <v>20</v>
      </c>
      <c r="E10" s="105" t="s">
        <v>169</v>
      </c>
      <c r="F10" s="17">
        <f>105000+42775200</f>
        <v>42880200</v>
      </c>
      <c r="G10" s="17">
        <v>11275200</v>
      </c>
      <c r="H10" s="46" t="s">
        <v>138</v>
      </c>
    </row>
    <row r="11" spans="1:8" ht="120" x14ac:dyDescent="0.25">
      <c r="A11" s="94">
        <f t="shared" si="0"/>
        <v>7</v>
      </c>
      <c r="B11" s="10" t="s">
        <v>71</v>
      </c>
      <c r="C11" s="10" t="s">
        <v>72</v>
      </c>
      <c r="D11" s="10">
        <v>70</v>
      </c>
      <c r="E11" s="10" t="s">
        <v>51</v>
      </c>
      <c r="F11" s="65"/>
      <c r="G11" s="65"/>
      <c r="H11" s="38"/>
    </row>
    <row r="12" spans="1:8" ht="120" x14ac:dyDescent="0.25">
      <c r="A12" s="94">
        <f t="shared" si="0"/>
        <v>8</v>
      </c>
      <c r="B12" s="26" t="s">
        <v>73</v>
      </c>
      <c r="C12" s="53" t="s">
        <v>80</v>
      </c>
      <c r="D12" s="10">
        <v>70</v>
      </c>
      <c r="E12" s="10" t="s">
        <v>51</v>
      </c>
      <c r="F12" s="17"/>
      <c r="G12" s="17"/>
      <c r="H12" s="48"/>
    </row>
    <row r="13" spans="1:8" ht="135" x14ac:dyDescent="0.25">
      <c r="A13" s="94">
        <f t="shared" si="0"/>
        <v>9</v>
      </c>
      <c r="B13" s="27" t="s">
        <v>81</v>
      </c>
      <c r="C13" s="53" t="s">
        <v>82</v>
      </c>
      <c r="D13" s="10">
        <v>70</v>
      </c>
      <c r="E13" s="109" t="s">
        <v>51</v>
      </c>
      <c r="F13" s="17"/>
      <c r="G13" s="17"/>
      <c r="H13" s="37"/>
    </row>
    <row r="14" spans="1:8" ht="96" customHeight="1" x14ac:dyDescent="0.25">
      <c r="A14" s="94">
        <f t="shared" si="0"/>
        <v>10</v>
      </c>
      <c r="B14" s="25" t="s">
        <v>65</v>
      </c>
      <c r="C14" s="22" t="s">
        <v>66</v>
      </c>
      <c r="D14" s="25">
        <v>3</v>
      </c>
      <c r="E14" s="10" t="s">
        <v>120</v>
      </c>
      <c r="F14" s="66"/>
      <c r="G14" s="67"/>
      <c r="H14" s="38"/>
    </row>
    <row r="15" spans="1:8" ht="120" x14ac:dyDescent="0.25">
      <c r="A15" s="94">
        <f t="shared" si="0"/>
        <v>11</v>
      </c>
      <c r="B15" s="10" t="s">
        <v>53</v>
      </c>
      <c r="C15" s="53" t="s">
        <v>54</v>
      </c>
      <c r="D15" s="10">
        <v>3</v>
      </c>
      <c r="E15" s="10" t="s">
        <v>173</v>
      </c>
      <c r="F15" s="17">
        <v>321264</v>
      </c>
      <c r="G15" s="17"/>
      <c r="H15" s="38" t="s">
        <v>138</v>
      </c>
    </row>
    <row r="16" spans="1:8" ht="120" x14ac:dyDescent="0.25">
      <c r="A16" s="94">
        <f t="shared" si="0"/>
        <v>12</v>
      </c>
      <c r="B16" s="23" t="s">
        <v>63</v>
      </c>
      <c r="C16" s="53" t="s">
        <v>64</v>
      </c>
      <c r="D16" s="23">
        <v>50</v>
      </c>
      <c r="E16" s="10" t="s">
        <v>51</v>
      </c>
      <c r="F16" s="24">
        <v>67897</v>
      </c>
      <c r="G16" s="24"/>
      <c r="H16" s="46" t="s">
        <v>141</v>
      </c>
    </row>
    <row r="17" spans="1:53" ht="82.5" customHeight="1" x14ac:dyDescent="0.25">
      <c r="A17" s="94">
        <f t="shared" si="0"/>
        <v>13</v>
      </c>
      <c r="B17" s="23" t="s">
        <v>101</v>
      </c>
      <c r="C17" s="53" t="s">
        <v>102</v>
      </c>
      <c r="D17" s="23">
        <v>55</v>
      </c>
      <c r="E17" s="10" t="s">
        <v>51</v>
      </c>
      <c r="F17" s="24"/>
      <c r="G17" s="24"/>
      <c r="H17" s="46"/>
    </row>
    <row r="18" spans="1:53" ht="120" x14ac:dyDescent="0.25">
      <c r="A18" s="94">
        <f t="shared" si="0"/>
        <v>14</v>
      </c>
      <c r="B18" s="23" t="s">
        <v>76</v>
      </c>
      <c r="C18" s="53" t="s">
        <v>77</v>
      </c>
      <c r="D18" s="23">
        <v>49</v>
      </c>
      <c r="E18" s="10" t="s">
        <v>51</v>
      </c>
      <c r="F18" s="24"/>
      <c r="G18" s="24"/>
      <c r="H18" s="46"/>
    </row>
    <row r="19" spans="1:53" ht="63" customHeight="1" x14ac:dyDescent="0.25">
      <c r="A19" s="94">
        <f t="shared" si="0"/>
        <v>15</v>
      </c>
      <c r="B19" s="23" t="s">
        <v>103</v>
      </c>
      <c r="C19" s="53" t="s">
        <v>104</v>
      </c>
      <c r="D19" s="23">
        <v>49</v>
      </c>
      <c r="E19" s="10" t="s">
        <v>51</v>
      </c>
      <c r="F19" s="24">
        <v>81096.83</v>
      </c>
      <c r="G19" s="24"/>
      <c r="H19" s="46" t="s">
        <v>140</v>
      </c>
    </row>
    <row r="20" spans="1:53" ht="135" x14ac:dyDescent="0.25">
      <c r="A20" s="94">
        <f t="shared" si="0"/>
        <v>16</v>
      </c>
      <c r="B20" s="10" t="s">
        <v>97</v>
      </c>
      <c r="C20" s="10" t="s">
        <v>98</v>
      </c>
      <c r="D20" s="12">
        <v>50</v>
      </c>
      <c r="E20" s="10"/>
      <c r="F20" s="17"/>
      <c r="G20" s="17"/>
      <c r="H20" s="37"/>
    </row>
    <row r="21" spans="1:53" ht="53.25" customHeight="1" x14ac:dyDescent="0.25">
      <c r="A21" s="94">
        <f t="shared" si="0"/>
        <v>17</v>
      </c>
      <c r="B21" s="10" t="s">
        <v>105</v>
      </c>
      <c r="C21" s="10" t="s">
        <v>106</v>
      </c>
      <c r="D21" s="12">
        <v>1</v>
      </c>
      <c r="E21" s="10"/>
      <c r="F21" s="17"/>
      <c r="G21" s="17"/>
      <c r="H21" s="37"/>
      <c r="BA21">
        <v>30</v>
      </c>
    </row>
    <row r="22" spans="1:53" ht="120" x14ac:dyDescent="0.25">
      <c r="A22" s="94">
        <f t="shared" si="0"/>
        <v>18</v>
      </c>
      <c r="B22" s="21" t="s">
        <v>59</v>
      </c>
      <c r="C22" s="21" t="s">
        <v>60</v>
      </c>
      <c r="D22" s="21">
        <v>90</v>
      </c>
      <c r="E22" s="10" t="s">
        <v>51</v>
      </c>
      <c r="F22" s="17"/>
      <c r="G22" s="17"/>
      <c r="H22" s="37"/>
    </row>
    <row r="23" spans="1:53" ht="120" x14ac:dyDescent="0.25">
      <c r="A23" s="94">
        <f t="shared" si="0"/>
        <v>19</v>
      </c>
      <c r="B23" s="10" t="s">
        <v>55</v>
      </c>
      <c r="C23" s="10" t="s">
        <v>56</v>
      </c>
      <c r="D23" s="10">
        <v>90</v>
      </c>
      <c r="E23" s="10" t="s">
        <v>51</v>
      </c>
      <c r="F23" s="18"/>
      <c r="G23" s="17"/>
      <c r="H23" s="37"/>
    </row>
    <row r="24" spans="1:53" ht="120" x14ac:dyDescent="0.25">
      <c r="A24" s="94">
        <f t="shared" si="0"/>
        <v>20</v>
      </c>
      <c r="B24" s="10" t="s">
        <v>99</v>
      </c>
      <c r="C24" s="10" t="s">
        <v>100</v>
      </c>
      <c r="D24" s="10">
        <v>70</v>
      </c>
      <c r="E24" s="10" t="s">
        <v>51</v>
      </c>
      <c r="F24" s="18"/>
      <c r="G24" s="65"/>
      <c r="H24" s="46"/>
    </row>
    <row r="25" spans="1:53" ht="75" x14ac:dyDescent="0.25">
      <c r="A25" s="75">
        <f t="shared" si="0"/>
        <v>21</v>
      </c>
      <c r="B25" s="10" t="s">
        <v>121</v>
      </c>
      <c r="C25" s="10" t="s">
        <v>122</v>
      </c>
      <c r="D25" s="10">
        <v>80</v>
      </c>
      <c r="E25" s="10"/>
      <c r="F25" s="18"/>
      <c r="G25" s="17"/>
      <c r="H25" s="46"/>
    </row>
    <row r="26" spans="1:53" ht="120" x14ac:dyDescent="0.25">
      <c r="A26" s="75">
        <f t="shared" si="0"/>
        <v>22</v>
      </c>
      <c r="B26" s="10" t="s">
        <v>123</v>
      </c>
      <c r="C26" s="10" t="s">
        <v>100</v>
      </c>
      <c r="D26" s="10">
        <v>70</v>
      </c>
      <c r="E26" s="25" t="s">
        <v>51</v>
      </c>
      <c r="F26" s="18"/>
      <c r="G26" s="17"/>
      <c r="H26" s="46"/>
    </row>
    <row r="27" spans="1:53" ht="120" x14ac:dyDescent="0.25">
      <c r="A27" s="75">
        <f t="shared" si="0"/>
        <v>23</v>
      </c>
      <c r="B27" s="25" t="s">
        <v>78</v>
      </c>
      <c r="C27" s="52" t="s">
        <v>79</v>
      </c>
      <c r="D27" s="25">
        <v>70</v>
      </c>
      <c r="E27" s="25" t="s">
        <v>51</v>
      </c>
      <c r="F27" s="55"/>
      <c r="G27" s="67"/>
      <c r="H27" s="46"/>
    </row>
    <row r="28" spans="1:53" ht="68.25" customHeight="1" x14ac:dyDescent="0.25">
      <c r="A28" s="75">
        <f t="shared" si="0"/>
        <v>24</v>
      </c>
      <c r="B28" s="10" t="s">
        <v>124</v>
      </c>
      <c r="C28" s="73" t="s">
        <v>125</v>
      </c>
      <c r="D28" s="10">
        <v>90</v>
      </c>
      <c r="E28" s="25" t="s">
        <v>51</v>
      </c>
      <c r="F28" s="18"/>
      <c r="G28" s="17"/>
      <c r="H28" s="46"/>
    </row>
    <row r="29" spans="1:53" ht="120" x14ac:dyDescent="0.25">
      <c r="A29" s="75">
        <f t="shared" si="0"/>
        <v>25</v>
      </c>
      <c r="B29" s="10" t="s">
        <v>107</v>
      </c>
      <c r="C29" s="53" t="s">
        <v>108</v>
      </c>
      <c r="D29" s="10">
        <v>90</v>
      </c>
      <c r="E29" s="10" t="s">
        <v>51</v>
      </c>
      <c r="F29" s="18"/>
      <c r="G29" s="17"/>
      <c r="H29" s="46"/>
    </row>
    <row r="30" spans="1:53" ht="120" x14ac:dyDescent="0.25">
      <c r="A30" s="75">
        <f t="shared" si="0"/>
        <v>26</v>
      </c>
      <c r="B30" s="10" t="s">
        <v>116</v>
      </c>
      <c r="C30" s="60" t="s">
        <v>117</v>
      </c>
      <c r="D30" s="10">
        <v>50</v>
      </c>
      <c r="E30" s="10" t="s">
        <v>51</v>
      </c>
      <c r="F30" s="18"/>
      <c r="G30" s="17"/>
      <c r="H30" s="46"/>
    </row>
    <row r="31" spans="1:53" ht="120" x14ac:dyDescent="0.25">
      <c r="A31" s="75">
        <f t="shared" si="0"/>
        <v>27</v>
      </c>
      <c r="B31" s="10" t="s">
        <v>90</v>
      </c>
      <c r="C31" s="53" t="s">
        <v>91</v>
      </c>
      <c r="D31" s="10">
        <v>70</v>
      </c>
      <c r="E31" s="10" t="s">
        <v>51</v>
      </c>
      <c r="F31" s="18"/>
      <c r="G31" s="17"/>
      <c r="H31" s="46"/>
    </row>
    <row r="32" spans="1:53" ht="120" x14ac:dyDescent="0.25">
      <c r="A32" s="106"/>
      <c r="B32" s="107" t="s">
        <v>136</v>
      </c>
      <c r="C32" s="106" t="s">
        <v>135</v>
      </c>
      <c r="D32" s="107">
        <v>70</v>
      </c>
      <c r="E32" s="107" t="s">
        <v>51</v>
      </c>
      <c r="F32" s="18">
        <v>69070</v>
      </c>
      <c r="G32" s="17"/>
      <c r="H32" s="46" t="s">
        <v>144</v>
      </c>
    </row>
    <row r="33" spans="1:8" ht="120" x14ac:dyDescent="0.25">
      <c r="A33" s="77">
        <f>A31+1</f>
        <v>28</v>
      </c>
      <c r="B33" s="10" t="s">
        <v>33</v>
      </c>
      <c r="C33" s="10" t="s">
        <v>34</v>
      </c>
      <c r="D33" s="12">
        <v>80</v>
      </c>
      <c r="E33" s="10" t="s">
        <v>51</v>
      </c>
      <c r="F33" s="13">
        <v>9096</v>
      </c>
      <c r="G33" s="13"/>
      <c r="H33" s="37" t="s">
        <v>143</v>
      </c>
    </row>
    <row r="34" spans="1:8" ht="135" x14ac:dyDescent="0.25">
      <c r="A34" s="77">
        <f t="shared" si="0"/>
        <v>29</v>
      </c>
      <c r="B34" s="10" t="s">
        <v>115</v>
      </c>
      <c r="C34" s="10" t="s">
        <v>114</v>
      </c>
      <c r="D34" s="12">
        <v>90</v>
      </c>
      <c r="E34" s="10" t="s">
        <v>51</v>
      </c>
      <c r="F34" s="13">
        <f>7863+7920+48950+6576</f>
        <v>71309</v>
      </c>
      <c r="G34" s="13">
        <f>7863+6576</f>
        <v>14439</v>
      </c>
      <c r="H34" s="37" t="s">
        <v>167</v>
      </c>
    </row>
    <row r="35" spans="1:8" ht="120" x14ac:dyDescent="0.25">
      <c r="A35" s="99">
        <f t="shared" si="0"/>
        <v>30</v>
      </c>
      <c r="B35" s="100" t="s">
        <v>130</v>
      </c>
      <c r="C35" s="100" t="s">
        <v>131</v>
      </c>
      <c r="D35" s="12">
        <v>90</v>
      </c>
      <c r="E35" s="100" t="s">
        <v>51</v>
      </c>
      <c r="F35" s="13"/>
      <c r="G35" s="13"/>
      <c r="H35" s="37"/>
    </row>
    <row r="36" spans="1:8" ht="83.25" customHeight="1" x14ac:dyDescent="0.25">
      <c r="A36" s="99">
        <f t="shared" si="0"/>
        <v>31</v>
      </c>
      <c r="B36" s="11" t="s">
        <v>128</v>
      </c>
      <c r="C36" s="10" t="s">
        <v>113</v>
      </c>
      <c r="D36" s="12">
        <v>60</v>
      </c>
      <c r="E36" s="10" t="s">
        <v>85</v>
      </c>
      <c r="F36" s="93">
        <v>4998</v>
      </c>
      <c r="G36" s="13"/>
      <c r="H36" s="38" t="s">
        <v>142</v>
      </c>
    </row>
    <row r="37" spans="1:8" ht="120" x14ac:dyDescent="0.25">
      <c r="A37" s="77">
        <f t="shared" si="0"/>
        <v>32</v>
      </c>
      <c r="B37" s="11" t="s">
        <v>86</v>
      </c>
      <c r="C37" s="10" t="s">
        <v>87</v>
      </c>
      <c r="D37" s="12">
        <v>80</v>
      </c>
      <c r="E37" s="10" t="s">
        <v>51</v>
      </c>
      <c r="F37" s="13">
        <v>5000</v>
      </c>
      <c r="G37" s="13"/>
      <c r="H37" s="49" t="s">
        <v>145</v>
      </c>
    </row>
    <row r="38" spans="1:8" ht="159.75" customHeight="1" x14ac:dyDescent="0.25">
      <c r="A38" s="77">
        <f t="shared" si="0"/>
        <v>33</v>
      </c>
      <c r="B38" s="14" t="s">
        <v>52</v>
      </c>
      <c r="C38" s="10" t="s">
        <v>126</v>
      </c>
      <c r="D38" s="12">
        <v>37</v>
      </c>
      <c r="E38" s="10" t="s">
        <v>85</v>
      </c>
      <c r="F38" s="13">
        <f>3500+19500+120183</f>
        <v>143183</v>
      </c>
      <c r="G38" s="13"/>
      <c r="H38" s="37" t="s">
        <v>139</v>
      </c>
    </row>
    <row r="39" spans="1:8" ht="120" x14ac:dyDescent="0.25">
      <c r="A39" s="77">
        <f t="shared" si="0"/>
        <v>34</v>
      </c>
      <c r="B39" s="56" t="s">
        <v>74</v>
      </c>
      <c r="C39" s="52" t="s">
        <v>75</v>
      </c>
      <c r="D39" s="57">
        <v>80</v>
      </c>
      <c r="E39" s="58" t="s">
        <v>85</v>
      </c>
      <c r="F39" s="59"/>
      <c r="G39" s="59"/>
      <c r="H39" s="47"/>
    </row>
    <row r="40" spans="1:8" ht="120" x14ac:dyDescent="0.25">
      <c r="A40" s="77">
        <f>A39+1</f>
        <v>35</v>
      </c>
      <c r="B40" s="14" t="s">
        <v>111</v>
      </c>
      <c r="C40" s="54" t="s">
        <v>112</v>
      </c>
      <c r="D40" s="12">
        <v>95</v>
      </c>
      <c r="E40" s="58" t="s">
        <v>85</v>
      </c>
      <c r="F40" s="13"/>
      <c r="G40" s="13"/>
      <c r="H40" s="46"/>
    </row>
    <row r="41" spans="1:8" ht="30" x14ac:dyDescent="0.25">
      <c r="A41" s="108">
        <f t="shared" si="0"/>
        <v>36</v>
      </c>
      <c r="B41" s="14" t="s">
        <v>170</v>
      </c>
      <c r="C41" s="108" t="s">
        <v>171</v>
      </c>
      <c r="D41" s="12">
        <v>60</v>
      </c>
      <c r="E41" s="58" t="s">
        <v>172</v>
      </c>
      <c r="F41" s="13">
        <v>2453666.67</v>
      </c>
      <c r="G41" s="13">
        <v>2453666.67</v>
      </c>
      <c r="H41" s="46"/>
    </row>
    <row r="42" spans="1:8" ht="120" x14ac:dyDescent="0.25">
      <c r="A42" s="108">
        <f t="shared" si="0"/>
        <v>37</v>
      </c>
      <c r="B42" s="14" t="s">
        <v>35</v>
      </c>
      <c r="C42" s="10" t="s">
        <v>36</v>
      </c>
      <c r="D42" s="12">
        <v>87</v>
      </c>
      <c r="E42" s="10" t="s">
        <v>51</v>
      </c>
      <c r="F42" s="13">
        <f>27880+354923</f>
        <v>382803</v>
      </c>
      <c r="G42" s="13">
        <v>354923</v>
      </c>
      <c r="H42" s="46" t="s">
        <v>137</v>
      </c>
    </row>
    <row r="43" spans="1:8" ht="120" x14ac:dyDescent="0.25">
      <c r="A43" s="77">
        <f t="shared" si="0"/>
        <v>38</v>
      </c>
      <c r="B43" s="10" t="s">
        <v>61</v>
      </c>
      <c r="C43" s="10" t="s">
        <v>62</v>
      </c>
      <c r="D43" s="10">
        <v>75</v>
      </c>
      <c r="E43" s="10" t="s">
        <v>51</v>
      </c>
      <c r="F43" s="13"/>
      <c r="G43" s="13"/>
      <c r="H43" s="46"/>
    </row>
    <row r="44" spans="1:8" ht="91.5" customHeight="1" x14ac:dyDescent="0.25">
      <c r="A44" s="95">
        <f t="shared" si="0"/>
        <v>39</v>
      </c>
      <c r="B44" s="10" t="s">
        <v>95</v>
      </c>
      <c r="C44" s="10" t="s">
        <v>96</v>
      </c>
      <c r="D44" s="10">
        <v>75</v>
      </c>
      <c r="E44" s="10" t="s">
        <v>51</v>
      </c>
      <c r="F44" s="13"/>
      <c r="G44" s="13"/>
      <c r="H44" s="46"/>
    </row>
    <row r="45" spans="1:8" ht="93" customHeight="1" x14ac:dyDescent="0.25">
      <c r="A45" s="77">
        <f t="shared" si="0"/>
        <v>40</v>
      </c>
      <c r="B45" s="10" t="s">
        <v>92</v>
      </c>
      <c r="C45" s="10" t="s">
        <v>93</v>
      </c>
      <c r="D45" s="10">
        <v>75</v>
      </c>
      <c r="E45" s="10" t="s">
        <v>51</v>
      </c>
      <c r="F45" s="13"/>
      <c r="G45" s="13"/>
      <c r="H45" s="46"/>
    </row>
    <row r="46" spans="1:8" ht="120" x14ac:dyDescent="0.25">
      <c r="A46" s="77">
        <f t="shared" si="0"/>
        <v>41</v>
      </c>
      <c r="B46" s="10" t="s">
        <v>89</v>
      </c>
      <c r="C46" s="10" t="s">
        <v>88</v>
      </c>
      <c r="D46" s="10">
        <v>75</v>
      </c>
      <c r="E46" s="10" t="s">
        <v>51</v>
      </c>
      <c r="F46" s="13"/>
      <c r="G46" s="13"/>
      <c r="H46" s="46"/>
    </row>
    <row r="47" spans="1:8" x14ac:dyDescent="0.25">
      <c r="F47" s="68">
        <f>SUM(F5:F46)</f>
        <v>51794813.5</v>
      </c>
      <c r="G47" s="68">
        <f>SUM(G5:G46)</f>
        <v>14111458.67</v>
      </c>
      <c r="H47" s="50"/>
    </row>
    <row r="48" spans="1:8" x14ac:dyDescent="0.25">
      <c r="F48" s="69"/>
      <c r="G48" s="69"/>
    </row>
    <row r="49" spans="6:7" x14ac:dyDescent="0.25">
      <c r="F49" s="70"/>
      <c r="G49" s="70"/>
    </row>
  </sheetData>
  <mergeCells count="1">
    <mergeCell ref="A1:G1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C1" workbookViewId="0">
      <selection activeCell="J13" sqref="J13"/>
    </sheetView>
  </sheetViews>
  <sheetFormatPr defaultRowHeight="15" x14ac:dyDescent="0.25"/>
  <cols>
    <col min="2" max="2" width="18.28515625" customWidth="1"/>
    <col min="3" max="3" width="21" customWidth="1"/>
    <col min="4" max="4" width="20.42578125" customWidth="1"/>
    <col min="5" max="5" width="16.42578125" customWidth="1"/>
    <col min="6" max="6" width="17.7109375" customWidth="1"/>
    <col min="7" max="7" width="19.7109375" customWidth="1"/>
    <col min="8" max="8" width="13.85546875" customWidth="1"/>
  </cols>
  <sheetData>
    <row r="1" spans="1:8" ht="50.25" customHeight="1" x14ac:dyDescent="0.25">
      <c r="A1" s="113" t="s">
        <v>27</v>
      </c>
      <c r="B1" s="113"/>
      <c r="C1" s="113"/>
      <c r="D1" s="113"/>
      <c r="E1" s="113"/>
      <c r="F1" s="113"/>
      <c r="G1" s="113"/>
      <c r="H1" s="113"/>
    </row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ht="165" x14ac:dyDescent="0.25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28</v>
      </c>
    </row>
    <row r="4" spans="1:8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</row>
    <row r="5" spans="1:8" x14ac:dyDescent="0.25">
      <c r="A5" s="3"/>
      <c r="B5" s="3"/>
      <c r="C5" s="3"/>
      <c r="D5" s="3"/>
      <c r="E5" s="3"/>
      <c r="F5" s="3"/>
      <c r="G5" s="3"/>
      <c r="H5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Свед-я об орг.</vt:lpstr>
      <vt:lpstr>Общ.стоим.и кол.</vt:lpstr>
      <vt:lpstr>Товары рп</vt:lpstr>
      <vt:lpstr>Годовой</vt:lpstr>
      <vt:lpstr>'Товары рп'!Область_печати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2024-11-10T07:08:23Z</dcterms:modified>
</cp:coreProperties>
</file>