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" l="1"/>
  <c r="D32" i="2" l="1"/>
  <c r="D30" i="2" l="1"/>
  <c r="F25" i="2" l="1"/>
  <c r="G34" i="3" l="1"/>
  <c r="F34" i="3"/>
  <c r="F28" i="3"/>
  <c r="F35" i="3" l="1"/>
  <c r="G5" i="3" l="1"/>
  <c r="F5" i="3"/>
  <c r="G36" i="3" l="1"/>
  <c r="F36" i="3"/>
  <c r="F30" i="3" l="1"/>
  <c r="D36" i="2" l="1"/>
  <c r="F39" i="3" l="1"/>
  <c r="G39" i="3" l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l="1"/>
  <c r="A17" i="3" s="1"/>
  <c r="C36" i="2"/>
  <c r="A18" i="3" l="1"/>
  <c r="A19" i="3" s="1"/>
  <c r="A20" i="3" l="1"/>
  <c r="A21" i="3" s="1"/>
  <c r="A22" i="3" s="1"/>
  <c r="A23" i="3" s="1"/>
  <c r="A24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</calcChain>
</file>

<file path=xl/comments1.xml><?xml version="1.0" encoding="utf-8"?>
<comments xmlns="http://schemas.openxmlformats.org/spreadsheetml/2006/main">
  <authors>
    <author>Автор</author>
  </authors>
  <commentList>
    <comment ref="D30" authorId="0" shapeId="0">
      <text>
        <r>
          <rPr>
            <sz val="9"/>
            <color indexed="81"/>
            <rFont val="Tahoma"/>
            <family val="2"/>
            <charset val="204"/>
          </rPr>
          <t>Автор:
заключенные, размещенные в закрытой части ЕИС договоры в ноябре:
8 договоров на сумму 25 398 483,86 руб.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Исключены:
*по торговым процедурам за ноябрь:
1) ______
 *с  ед. поставщиком за октябрь:
1) ООО "Компания Инверсия" - 32 771 196 руб.;
2) ООО "Бэнкс Софт Системс" - 3 848 244 руб.;
3) ООО АТМ Альянс" - 1 759 905,18 руб.
*то что учтено в исполнении минусовать (отмечены желтым наверху)
*+ Добавлены:
1) ООО «Элма Партнеры» - 3 752 000 руб. (в ноябре размещен в ЕИС, но заключен в октябре;
2) ВСК - 366 682,64 ДС № 1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</commentList>
</comments>
</file>

<file path=xl/sharedStrings.xml><?xml version="1.0" encoding="utf-8"?>
<sst xmlns="http://schemas.openxmlformats.org/spreadsheetml/2006/main" count="179" uniqueCount="140">
  <si>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</si>
  <si>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</si>
  <si>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</si>
  <si>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</si>
  <si>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</si>
  <si>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</si>
  <si>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</si>
  <si>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</si>
  <si>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</si>
  <si>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</si>
  <si>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</si>
  <si>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</si>
  <si>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</si>
  <si>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</si>
  <si>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</si>
  <si>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</si>
  <si>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</si>
  <si>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</si>
  <si>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</si>
  <si>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</si>
  <si>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</si>
  <si>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</si>
  <si>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</si>
  <si>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</si>
  <si>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</si>
  <si>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</si>
  <si>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</si>
  <si>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</si>
  <si>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</si>
  <si>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</si>
  <si>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</si>
  <si>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</si>
  <si>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</si>
  <si>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</si>
  <si>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</si>
  <si>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</si>
  <si>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</si>
  <si>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</si>
  <si>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</si>
  <si>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</si>
  <si>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</si>
  <si>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</si>
  <si>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</si>
  <si>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</si>
  <si>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</si>
  <si>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</si>
  <si>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</si>
  <si>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</si>
  <si>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</si>
  <si>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</si>
  <si>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</si>
  <si>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</si>
  <si>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</si>
  <si>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</si>
  <si>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</si>
  <si>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28.23</t>
  </si>
  <si>
    <t>Машины офисные и оборудование, кроме компьютеров и периферийного оборудования (в т.ч. картриджи)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</si>
  <si>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</si>
  <si>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</si>
  <si>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</si>
  <si>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</si>
  <si>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</si>
  <si>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</si>
  <si>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</si>
  <si>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</si>
  <si>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</si>
  <si>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</si>
  <si>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</si>
  <si>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</si>
  <si>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</si>
  <si>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</si>
  <si>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</si>
  <si>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</si>
  <si>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</si>
  <si>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</si>
  <si>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</si>
  <si>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</si>
  <si>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</si>
  <si>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</si>
  <si>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</si>
  <si>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</si>
  <si>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</si>
  <si>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</si>
  <si>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</si>
  <si>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</si>
  <si>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</si>
  <si>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</si>
  <si>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Машины вычислительные электронные цифровые, поставляемые в виде систем для автоматической обработки данных (сервер)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</si>
  <si>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</si>
  <si>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</si>
  <si>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 xml:space="preserve"> определенных Правительством Российской Федерации в соответствии с частью 16 статьи 4 Федерального закона, участниками которых являются любые лица, указанные в части 5 статьи 3 Федерального закона, в том числе субъекты малого и среднего предпринимательства (подпункт «а»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</si>
  <si>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участниками которых являются только субъекты малого и среднего предпринимательства (подпункт «б»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</si>
  <si>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в отношении участников которых заказчиком устанавливается требование о привлечении к исполнению договора субподрядчиков (соисполнителей) из числа субъектов малого и среднего предпринимательства (подпункт «в» пункта 4 Положения, утвержденного постановлением Правительства Российской Федерации от 11 декабря 2014 года № 1352) </t>
  </si>
  <si>
    <t>26.12</t>
  </si>
  <si>
    <t>Платы печатные смонтированные</t>
  </si>
  <si>
    <t xml:space="preserve"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</t>
  </si>
  <si>
    <t>28.13.14</t>
  </si>
  <si>
    <t>Насосы центробежные подачи жидкостей прочие; насосы прочие</t>
  </si>
  <si>
    <t>Мебель из пластмассовых материалов</t>
  </si>
  <si>
    <t>31.09.14.110</t>
  </si>
  <si>
    <t>26.70</t>
  </si>
  <si>
    <t>Приборы оптические и фотографическое оборудование</t>
  </si>
  <si>
    <t>31.09.13</t>
  </si>
  <si>
    <t>Мебель деревянная, не включенная в другие группировки</t>
  </si>
  <si>
    <t xml:space="preserve">сведения о которых не подлежат размещению в единой информационной системе в соответствии с частью 15 статьи 4 Федерального закона </t>
  </si>
  <si>
    <t>31.09.12</t>
  </si>
  <si>
    <t>Мебель деревянная для спальни, столовой и гостиной</t>
  </si>
  <si>
    <t>26.30.23</t>
  </si>
  <si>
    <t>Аппараты телефонные прочие, устройства и аппаратура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сетях)</t>
  </si>
  <si>
    <t>26.40.33.110</t>
  </si>
  <si>
    <t>Видеокамеры</t>
  </si>
  <si>
    <t>29.10.2</t>
  </si>
  <si>
    <t>26.30.11</t>
  </si>
  <si>
    <t>Аппаратура коммуникационная передающая с приемными устройствами</t>
  </si>
  <si>
    <t>26.30.11.120</t>
  </si>
  <si>
    <t>Средства связи, выполняющие функцию цифровых транспортных систем</t>
  </si>
  <si>
    <t>26.30.3</t>
  </si>
  <si>
    <t>Части и комплектующие коммуникационного оборудования</t>
  </si>
  <si>
    <r>
      <t>о договорах, заключенных в ноябре</t>
    </r>
    <r>
      <rPr>
        <b/>
        <sz val="11"/>
        <color theme="1"/>
        <rFont val="Times New Roman"/>
        <family val="1"/>
        <charset val="204"/>
      </rPr>
      <t xml:space="preserve"> 2023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</si>
  <si>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26.51.5</t>
  </si>
  <si>
    <t xml:space="preserve"> Приборы для контроля прочих физических величин</t>
  </si>
  <si>
    <t>Размещены в закрытой части ЕИС</t>
  </si>
  <si>
    <t>Поставка адаптеров</t>
  </si>
  <si>
    <t>51435138944230001360000</t>
  </si>
  <si>
    <t>Поставка МФУ</t>
  </si>
  <si>
    <t>51435138944230001350000</t>
  </si>
  <si>
    <t>Поставка рутокенов</t>
  </si>
  <si>
    <t>51435138944230001340000</t>
  </si>
  <si>
    <t>Доработка программного обеспечения</t>
  </si>
  <si>
    <t>51435138944230001380000</t>
  </si>
  <si>
    <t>Оказание услуги по сопровождению ПП</t>
  </si>
  <si>
    <t>51435138944230001370000</t>
  </si>
  <si>
    <t xml:space="preserve"> 30.11.2023</t>
  </si>
  <si>
    <t>Оказание услуг по технической поддержке сетевого оборудования и ПО</t>
  </si>
  <si>
    <t>51435138944230001330000</t>
  </si>
  <si>
    <t xml:space="preserve"> 20.11.2023</t>
  </si>
  <si>
    <t>Оказание консультационной услуги</t>
  </si>
  <si>
    <t>51435138944230001320000</t>
  </si>
  <si>
    <t>BSS-ALMAZERGIEN/Digital2Speech/CC/RZK/D2SME/2024
Оказание услуги по сопровождению ПП</t>
  </si>
  <si>
    <t>51435138944230001300000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</si>
</sst>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625F5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4" fontId="2" fillId="0" borderId="0" xfId="0" applyNumberFormat="1" applyFont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2" sqref="A2:F2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88" t="s">
        <v>0</v>
      </c>
      <c r="B1" s="88"/>
      <c r="C1" s="88"/>
      <c r="D1" s="88"/>
      <c r="E1" s="88"/>
      <c r="F1" s="88"/>
      <c r="G1" s="1"/>
      <c r="H1" s="1"/>
      <c r="I1" s="1"/>
    </row>
    <row r="2" spans="1:9" ht="33" customHeight="1" x14ac:dyDescent="0.25">
      <c r="A2" s="87" t="s">
        <v>118</v>
      </c>
      <c r="B2" s="87"/>
      <c r="C2" s="87"/>
      <c r="D2" s="87"/>
      <c r="E2" s="87"/>
      <c r="F2" s="87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88" t="s">
        <v>1</v>
      </c>
      <c r="B4" s="88"/>
      <c r="C4" s="88"/>
      <c r="D4" s="88"/>
      <c r="E4" s="88"/>
      <c r="F4" s="88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87" t="s">
        <v>3</v>
      </c>
      <c r="B7" s="87"/>
      <c r="C7" s="86" t="s">
        <v>29</v>
      </c>
      <c r="D7" s="86"/>
      <c r="E7" s="16" t="s">
        <v>4</v>
      </c>
      <c r="F7" s="3">
        <v>1435138944</v>
      </c>
      <c r="G7" s="2"/>
      <c r="H7" s="2"/>
      <c r="I7" s="2"/>
    </row>
    <row r="8" spans="1:9" x14ac:dyDescent="0.25">
      <c r="A8" s="87"/>
      <c r="B8" s="87"/>
      <c r="C8" s="86"/>
      <c r="D8" s="86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87" t="s">
        <v>6</v>
      </c>
      <c r="B9" s="87"/>
      <c r="C9" s="86" t="s">
        <v>30</v>
      </c>
      <c r="D9" s="86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87" t="s">
        <v>8</v>
      </c>
      <c r="B10" s="87"/>
      <c r="C10" s="86" t="s">
        <v>31</v>
      </c>
      <c r="D10" s="86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87" t="s">
        <v>10</v>
      </c>
      <c r="B11" s="87"/>
      <c r="C11" s="89" t="s">
        <v>32</v>
      </c>
      <c r="D11" s="89"/>
      <c r="E11" s="86" t="s">
        <v>11</v>
      </c>
      <c r="F11" s="86">
        <v>98701000001</v>
      </c>
      <c r="G11" s="2"/>
      <c r="H11" s="2"/>
      <c r="I11" s="2"/>
    </row>
    <row r="12" spans="1:9" ht="15.75" customHeight="1" x14ac:dyDescent="0.25">
      <c r="A12" s="87"/>
      <c r="B12" s="87"/>
      <c r="C12" s="89"/>
      <c r="D12" s="89"/>
      <c r="E12" s="86"/>
      <c r="F12" s="86"/>
      <c r="G12" s="2"/>
      <c r="H12" s="2"/>
      <c r="I12" s="2"/>
    </row>
    <row r="13" spans="1:9" ht="15.75" customHeight="1" x14ac:dyDescent="0.25">
      <c r="A13" s="87"/>
      <c r="B13" s="87"/>
      <c r="C13" s="89"/>
      <c r="D13" s="89"/>
      <c r="E13" s="86"/>
      <c r="F13" s="86"/>
      <c r="G13" s="2"/>
      <c r="H13" s="2"/>
      <c r="I13" s="2"/>
    </row>
    <row r="14" spans="1:9" x14ac:dyDescent="0.25">
      <c r="A14" s="87" t="s">
        <v>12</v>
      </c>
      <c r="B14" s="87"/>
      <c r="C14" s="86" t="s">
        <v>13</v>
      </c>
      <c r="D14" s="86"/>
      <c r="E14" s="16"/>
      <c r="F14" s="86"/>
      <c r="G14" s="2"/>
      <c r="H14" s="2"/>
      <c r="I14" s="2"/>
    </row>
    <row r="15" spans="1:9" ht="47.25" customHeight="1" x14ac:dyDescent="0.25">
      <c r="A15" s="87"/>
      <c r="B15" s="87"/>
      <c r="C15" s="86" t="s">
        <v>14</v>
      </c>
      <c r="D15" s="86"/>
      <c r="E15" s="16"/>
      <c r="F15" s="86"/>
      <c r="G15" s="2"/>
      <c r="H15" s="2"/>
      <c r="I15" s="2"/>
    </row>
    <row r="16" spans="1:9" x14ac:dyDescent="0.25">
      <c r="A16" s="87" t="s">
        <v>15</v>
      </c>
      <c r="B16" s="87"/>
      <c r="C16" s="86" t="s">
        <v>16</v>
      </c>
      <c r="D16" s="86"/>
      <c r="E16" s="16" t="s">
        <v>17</v>
      </c>
      <c r="F16" s="3">
        <v>383</v>
      </c>
      <c r="G16" s="2"/>
      <c r="H16" s="2"/>
      <c r="I16" s="2"/>
    </row>
  </sheetData>
  <mergeCells count="20"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  <mergeCell ref="F14:F15"/>
    <mergeCell ref="A11:B13"/>
    <mergeCell ref="A4:F4"/>
    <mergeCell ref="A1:F1"/>
    <mergeCell ref="A2:F2"/>
    <mergeCell ref="E11:E13"/>
    <mergeCell ref="F11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7"/>
  <sheetViews>
    <sheetView zoomScale="90" zoomScaleNormal="90" workbookViewId="0">
      <pane xSplit="1" ySplit="4" topLeftCell="B23" activePane="bottomRight" state="frozen"/>
      <selection pane="topRight" activeCell="B1" sqref="B1"/>
      <selection pane="bottomLeft" activeCell="A4" sqref="A4"/>
      <selection pane="bottomRight" activeCell="C32" sqref="C32"/>
    </sheetView>
  </sheetViews>
  <sheetFormatPr defaultRowHeight="15" x14ac:dyDescent="0.25"/>
  <cols>
    <col min="1" max="1" width="7.140625" style="22" customWidth="1"/>
    <col min="2" max="2" width="47.42578125" style="22" customWidth="1"/>
    <col min="3" max="3" width="13.28515625" style="22" customWidth="1"/>
    <col min="4" max="4" width="36.5703125" style="22" customWidth="1"/>
    <col min="5" max="5" width="20.7109375" style="22" customWidth="1"/>
    <col min="6" max="6" width="17" style="58" customWidth="1"/>
    <col min="7" max="16384" width="9.140625" style="22"/>
  </cols>
  <sheetData>
    <row r="1" spans="1:6" ht="51" customHeight="1" x14ac:dyDescent="0.25">
      <c r="A1" s="87" t="s">
        <v>48</v>
      </c>
      <c r="B1" s="87"/>
      <c r="C1" s="87"/>
      <c r="D1" s="87"/>
      <c r="E1" s="87"/>
      <c r="F1" s="87"/>
    </row>
    <row r="2" spans="1:6" ht="15" customHeight="1" x14ac:dyDescent="0.25">
      <c r="A2" s="87" t="s">
        <v>121</v>
      </c>
      <c r="B2" s="87"/>
      <c r="C2" s="87"/>
      <c r="D2" s="87"/>
      <c r="E2" s="87"/>
      <c r="F2" s="87"/>
    </row>
    <row r="4" spans="1:6" ht="81" customHeight="1" x14ac:dyDescent="0.25">
      <c r="A4" s="66" t="s">
        <v>44</v>
      </c>
      <c r="B4" s="66" t="s">
        <v>45</v>
      </c>
      <c r="C4" s="66" t="s">
        <v>46</v>
      </c>
      <c r="D4" s="66" t="s">
        <v>49</v>
      </c>
      <c r="E4" s="10" t="s">
        <v>47</v>
      </c>
      <c r="F4" s="68" t="s">
        <v>50</v>
      </c>
    </row>
    <row r="5" spans="1:6" x14ac:dyDescent="0.25">
      <c r="A5" s="68">
        <v>1</v>
      </c>
      <c r="B5" s="68" t="s">
        <v>128</v>
      </c>
      <c r="C5" s="68"/>
      <c r="D5" s="72" t="s">
        <v>129</v>
      </c>
      <c r="E5" s="73">
        <v>45260</v>
      </c>
      <c r="F5" s="20">
        <v>590000</v>
      </c>
    </row>
    <row r="6" spans="1:6" x14ac:dyDescent="0.25">
      <c r="A6" s="51">
        <v>2</v>
      </c>
      <c r="B6" s="68" t="s">
        <v>130</v>
      </c>
      <c r="C6" s="68"/>
      <c r="D6" s="72" t="s">
        <v>131</v>
      </c>
      <c r="E6" s="73" t="s">
        <v>132</v>
      </c>
      <c r="F6" s="85">
        <v>750000</v>
      </c>
    </row>
    <row r="7" spans="1:6" x14ac:dyDescent="0.25">
      <c r="A7" s="51">
        <v>3</v>
      </c>
      <c r="B7" s="68" t="s">
        <v>122</v>
      </c>
      <c r="C7" s="68"/>
      <c r="D7" s="72" t="s">
        <v>123</v>
      </c>
      <c r="E7" s="73">
        <v>45254</v>
      </c>
      <c r="F7" s="85">
        <v>217490</v>
      </c>
    </row>
    <row r="8" spans="1:6" x14ac:dyDescent="0.25">
      <c r="A8" s="51">
        <v>4</v>
      </c>
      <c r="B8" s="68" t="s">
        <v>124</v>
      </c>
      <c r="C8" s="68"/>
      <c r="D8" s="72" t="s">
        <v>125</v>
      </c>
      <c r="E8" s="73">
        <v>45254</v>
      </c>
      <c r="F8" s="85">
        <v>2277222.65</v>
      </c>
    </row>
    <row r="9" spans="1:6" x14ac:dyDescent="0.25">
      <c r="A9" s="51">
        <v>5</v>
      </c>
      <c r="B9" s="68" t="s">
        <v>126</v>
      </c>
      <c r="C9" s="68"/>
      <c r="D9" s="72" t="s">
        <v>127</v>
      </c>
      <c r="E9" s="73">
        <v>45247</v>
      </c>
      <c r="F9" s="20">
        <v>1190700</v>
      </c>
    </row>
    <row r="10" spans="1:6" ht="30" x14ac:dyDescent="0.25">
      <c r="A10" s="67">
        <v>6</v>
      </c>
      <c r="B10" s="80" t="s">
        <v>133</v>
      </c>
      <c r="C10" s="74"/>
      <c r="D10" s="72" t="s">
        <v>134</v>
      </c>
      <c r="E10" s="81" t="s">
        <v>135</v>
      </c>
      <c r="F10" s="84">
        <v>3844175.21</v>
      </c>
    </row>
    <row r="11" spans="1:6" ht="16.5" customHeight="1" x14ac:dyDescent="0.25">
      <c r="A11" s="17">
        <v>7</v>
      </c>
      <c r="B11" s="75" t="s">
        <v>136</v>
      </c>
      <c r="C11" s="76"/>
      <c r="D11" s="72" t="s">
        <v>137</v>
      </c>
      <c r="E11" s="77">
        <v>45232</v>
      </c>
      <c r="F11" s="65">
        <v>1152000</v>
      </c>
    </row>
    <row r="12" spans="1:6" ht="60" x14ac:dyDescent="0.25">
      <c r="A12" s="17">
        <v>8</v>
      </c>
      <c r="B12" s="82" t="s">
        <v>138</v>
      </c>
      <c r="C12" s="76"/>
      <c r="D12" s="72" t="s">
        <v>139</v>
      </c>
      <c r="E12" s="83">
        <v>45231</v>
      </c>
      <c r="F12" s="14">
        <v>15376896</v>
      </c>
    </row>
    <row r="13" spans="1:6" x14ac:dyDescent="0.25">
      <c r="A13" s="17">
        <v>9</v>
      </c>
      <c r="B13" s="75"/>
      <c r="C13" s="76"/>
      <c r="D13" s="72"/>
      <c r="E13" s="77"/>
      <c r="F13" s="65"/>
    </row>
    <row r="14" spans="1:6" x14ac:dyDescent="0.25">
      <c r="A14" s="17">
        <v>10</v>
      </c>
      <c r="B14" s="75"/>
      <c r="C14" s="76"/>
      <c r="D14" s="72"/>
      <c r="E14" s="77"/>
      <c r="F14" s="65"/>
    </row>
    <row r="15" spans="1:6" x14ac:dyDescent="0.25">
      <c r="A15" s="17">
        <v>11</v>
      </c>
      <c r="B15" s="75"/>
      <c r="C15" s="76"/>
      <c r="D15" s="72"/>
      <c r="E15" s="77"/>
      <c r="F15" s="65"/>
    </row>
    <row r="16" spans="1:6" x14ac:dyDescent="0.25">
      <c r="A16" s="17">
        <v>12</v>
      </c>
      <c r="B16" s="75"/>
      <c r="C16" s="76"/>
      <c r="D16" s="72"/>
      <c r="E16" s="77"/>
      <c r="F16" s="65"/>
    </row>
    <row r="17" spans="1:6" x14ac:dyDescent="0.25">
      <c r="A17" s="17">
        <v>13</v>
      </c>
      <c r="B17" s="75"/>
      <c r="C17" s="76"/>
      <c r="D17" s="72"/>
      <c r="E17" s="77"/>
      <c r="F17" s="65"/>
    </row>
    <row r="18" spans="1:6" x14ac:dyDescent="0.25">
      <c r="A18" s="17">
        <v>14</v>
      </c>
      <c r="B18" s="63"/>
      <c r="C18" s="64"/>
      <c r="D18" s="54"/>
      <c r="E18" s="53"/>
      <c r="F18" s="65"/>
    </row>
    <row r="19" spans="1:6" x14ac:dyDescent="0.25">
      <c r="A19" s="17"/>
      <c r="B19" s="51"/>
      <c r="C19" s="43"/>
      <c r="D19" s="54"/>
      <c r="E19" s="55"/>
      <c r="F19" s="56"/>
    </row>
    <row r="20" spans="1:6" x14ac:dyDescent="0.25">
      <c r="A20" s="17"/>
      <c r="B20" s="51"/>
      <c r="C20" s="43"/>
      <c r="D20" s="54"/>
      <c r="E20" s="55"/>
      <c r="F20" s="62"/>
    </row>
    <row r="21" spans="1:6" x14ac:dyDescent="0.25">
      <c r="A21" s="17"/>
      <c r="B21" s="51"/>
      <c r="C21" s="43"/>
      <c r="D21" s="54"/>
      <c r="E21" s="55"/>
      <c r="F21" s="62"/>
    </row>
    <row r="22" spans="1:6" x14ac:dyDescent="0.25">
      <c r="A22" s="17"/>
      <c r="B22" s="52"/>
      <c r="C22" s="43"/>
      <c r="D22" s="54"/>
      <c r="E22" s="44"/>
      <c r="F22" s="62"/>
    </row>
    <row r="23" spans="1:6" x14ac:dyDescent="0.25">
      <c r="A23" s="17"/>
      <c r="B23" s="52"/>
      <c r="C23" s="43"/>
      <c r="D23" s="54"/>
      <c r="E23" s="44"/>
      <c r="F23" s="62"/>
    </row>
    <row r="24" spans="1:6" x14ac:dyDescent="0.25">
      <c r="A24" s="17"/>
      <c r="B24" s="51"/>
      <c r="C24" s="43"/>
      <c r="D24" s="54"/>
      <c r="E24" s="44"/>
      <c r="F24" s="62"/>
    </row>
    <row r="25" spans="1:6" x14ac:dyDescent="0.25">
      <c r="F25" s="57">
        <f>SUM(F5:F24)</f>
        <v>25398483.859999999</v>
      </c>
    </row>
    <row r="26" spans="1:6" ht="39.75" customHeight="1" x14ac:dyDescent="0.25">
      <c r="A26" s="87" t="s">
        <v>51</v>
      </c>
      <c r="B26" s="87"/>
      <c r="C26" s="87"/>
      <c r="D26" s="87"/>
    </row>
    <row r="28" spans="1:6" ht="60" x14ac:dyDescent="0.25">
      <c r="A28" s="21" t="s">
        <v>20</v>
      </c>
      <c r="B28" s="21" t="s">
        <v>39</v>
      </c>
      <c r="C28" s="21" t="s">
        <v>18</v>
      </c>
      <c r="D28" s="21" t="s">
        <v>42</v>
      </c>
    </row>
    <row r="29" spans="1:6" x14ac:dyDescent="0.25">
      <c r="A29" s="21">
        <v>1</v>
      </c>
      <c r="B29" s="21">
        <v>2</v>
      </c>
      <c r="C29" s="21">
        <v>3</v>
      </c>
      <c r="D29" s="21">
        <v>4</v>
      </c>
    </row>
    <row r="30" spans="1:6" ht="62.25" customHeight="1" x14ac:dyDescent="0.25">
      <c r="A30" s="21">
        <v>1</v>
      </c>
      <c r="B30" s="4" t="s">
        <v>104</v>
      </c>
      <c r="C30" s="11">
        <v>8</v>
      </c>
      <c r="D30" s="5">
        <f>F25</f>
        <v>25398483.859999999</v>
      </c>
    </row>
    <row r="31" spans="1:6" ht="76.5" customHeight="1" x14ac:dyDescent="0.25">
      <c r="A31" s="21">
        <v>2</v>
      </c>
      <c r="B31" s="4" t="s">
        <v>40</v>
      </c>
      <c r="C31" s="11">
        <v>0</v>
      </c>
      <c r="D31" s="5">
        <v>0</v>
      </c>
    </row>
    <row r="32" spans="1:6" ht="66" customHeight="1" x14ac:dyDescent="0.25">
      <c r="A32" s="21">
        <v>3</v>
      </c>
      <c r="B32" s="4" t="s">
        <v>41</v>
      </c>
      <c r="C32" s="37">
        <f>56+434-7+2</f>
        <v>485</v>
      </c>
      <c r="D32" s="32">
        <f>93338146.13+8863252.32-F6-F7-F8-F10-32771196-3848244-1759905.18+3752000+366682.64</f>
        <v>60851848.04999999</v>
      </c>
      <c r="E32" s="41"/>
    </row>
    <row r="33" spans="1:5" ht="138.75" hidden="1" customHeight="1" x14ac:dyDescent="0.25">
      <c r="A33" s="47">
        <v>4</v>
      </c>
      <c r="B33" s="48" t="s">
        <v>90</v>
      </c>
      <c r="C33" s="37">
        <v>0</v>
      </c>
      <c r="D33" s="32">
        <v>0</v>
      </c>
      <c r="E33" s="41"/>
    </row>
    <row r="34" spans="1:5" ht="124.5" hidden="1" customHeight="1" x14ac:dyDescent="0.25">
      <c r="A34" s="47">
        <v>5</v>
      </c>
      <c r="B34" s="48" t="s">
        <v>91</v>
      </c>
      <c r="C34" s="37">
        <v>0</v>
      </c>
      <c r="D34" s="32">
        <v>0</v>
      </c>
      <c r="E34" s="41"/>
    </row>
    <row r="35" spans="1:5" ht="153" hidden="1" customHeight="1" x14ac:dyDescent="0.25">
      <c r="A35" s="47">
        <v>6</v>
      </c>
      <c r="B35" s="48" t="s">
        <v>92</v>
      </c>
      <c r="C35" s="37">
        <v>0</v>
      </c>
      <c r="D35" s="32">
        <v>0</v>
      </c>
      <c r="E35" s="41"/>
    </row>
    <row r="36" spans="1:5" x14ac:dyDescent="0.25">
      <c r="A36" s="90" t="s">
        <v>19</v>
      </c>
      <c r="B36" s="91"/>
      <c r="C36" s="11">
        <f>SUM(C30:C32)</f>
        <v>493</v>
      </c>
      <c r="D36" s="5">
        <f>SUM(D30:D32)</f>
        <v>86250331.909999996</v>
      </c>
    </row>
    <row r="37" spans="1:5" x14ac:dyDescent="0.25">
      <c r="D37" s="23"/>
    </row>
  </sheetData>
  <mergeCells count="4">
    <mergeCell ref="A26:D26"/>
    <mergeCell ref="A36:B36"/>
    <mergeCell ref="A1:F1"/>
    <mergeCell ref="A2:F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BreakPreview" topLeftCell="B1" zoomScale="80" zoomScaleNormal="70" zoomScaleSheetLayoutView="80" workbookViewId="0">
      <pane ySplit="4" topLeftCell="A5" activePane="bottomLeft" state="frozen"/>
      <selection activeCell="B1" sqref="B1"/>
      <selection pane="bottomLeft" activeCell="E19" sqref="E19:E20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8.140625" customWidth="1"/>
    <col min="6" max="6" width="21.42578125" customWidth="1"/>
    <col min="7" max="7" width="22.85546875" customWidth="1"/>
  </cols>
  <sheetData>
    <row r="1" spans="1:7" ht="49.5" customHeight="1" x14ac:dyDescent="0.25">
      <c r="A1" s="92" t="s">
        <v>43</v>
      </c>
      <c r="B1" s="92"/>
      <c r="C1" s="92"/>
      <c r="D1" s="92"/>
      <c r="E1" s="92"/>
      <c r="F1" s="92"/>
      <c r="G1" s="92"/>
    </row>
    <row r="3" spans="1:7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7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7" ht="75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52</v>
      </c>
      <c r="F5" s="19">
        <f>14700+19525</f>
        <v>34225</v>
      </c>
      <c r="G5" s="19">
        <f>14700+19525</f>
        <v>34225</v>
      </c>
    </row>
    <row r="6" spans="1:7" ht="75" x14ac:dyDescent="0.25">
      <c r="A6" s="46">
        <f t="shared" ref="A6:A38" si="0">A5+1</f>
        <v>2</v>
      </c>
      <c r="B6" s="15" t="s">
        <v>93</v>
      </c>
      <c r="C6" s="10" t="s">
        <v>94</v>
      </c>
      <c r="D6" s="13">
        <v>90</v>
      </c>
      <c r="E6" s="10" t="s">
        <v>52</v>
      </c>
      <c r="F6" s="71"/>
      <c r="G6" s="71"/>
    </row>
    <row r="7" spans="1:7" ht="75" x14ac:dyDescent="0.25">
      <c r="A7" s="49">
        <f t="shared" si="0"/>
        <v>3</v>
      </c>
      <c r="B7" s="10" t="s">
        <v>71</v>
      </c>
      <c r="C7" s="10" t="s">
        <v>72</v>
      </c>
      <c r="D7" s="13">
        <v>90</v>
      </c>
      <c r="E7" s="10" t="s">
        <v>52</v>
      </c>
      <c r="F7" s="71"/>
      <c r="G7" s="71"/>
    </row>
    <row r="8" spans="1:7" ht="113.25" customHeight="1" x14ac:dyDescent="0.25">
      <c r="A8" s="49">
        <f t="shared" si="0"/>
        <v>4</v>
      </c>
      <c r="B8" s="10" t="s">
        <v>61</v>
      </c>
      <c r="C8" s="10" t="s">
        <v>62</v>
      </c>
      <c r="D8" s="10">
        <v>70</v>
      </c>
      <c r="E8" s="10" t="s">
        <v>52</v>
      </c>
      <c r="F8" s="5">
        <v>86448</v>
      </c>
      <c r="G8" s="32"/>
    </row>
    <row r="9" spans="1:7" ht="75" x14ac:dyDescent="0.25">
      <c r="A9" s="49">
        <f t="shared" si="0"/>
        <v>5</v>
      </c>
      <c r="B9" s="10" t="s">
        <v>73</v>
      </c>
      <c r="C9" s="10" t="s">
        <v>74</v>
      </c>
      <c r="D9" s="10">
        <v>20</v>
      </c>
      <c r="E9" s="10" t="s">
        <v>52</v>
      </c>
      <c r="F9" s="5"/>
      <c r="G9" s="5"/>
    </row>
    <row r="10" spans="1:7" ht="120" x14ac:dyDescent="0.25">
      <c r="A10" s="49">
        <f t="shared" si="0"/>
        <v>6</v>
      </c>
      <c r="B10" s="10" t="s">
        <v>75</v>
      </c>
      <c r="C10" s="10" t="s">
        <v>76</v>
      </c>
      <c r="D10" s="10">
        <v>70</v>
      </c>
      <c r="E10" s="10" t="s">
        <v>52</v>
      </c>
      <c r="F10" s="35"/>
      <c r="G10" s="35"/>
    </row>
    <row r="11" spans="1:7" ht="75" x14ac:dyDescent="0.25">
      <c r="A11" s="49">
        <f t="shared" si="0"/>
        <v>7</v>
      </c>
      <c r="B11" s="34" t="s">
        <v>77</v>
      </c>
      <c r="C11" s="34" t="s">
        <v>87</v>
      </c>
      <c r="D11" s="10">
        <v>70</v>
      </c>
      <c r="E11" s="36"/>
      <c r="F11" s="5"/>
      <c r="G11" s="5"/>
    </row>
    <row r="12" spans="1:7" ht="135" x14ac:dyDescent="0.25">
      <c r="A12" s="49">
        <f t="shared" si="0"/>
        <v>8</v>
      </c>
      <c r="B12" s="45" t="s">
        <v>88</v>
      </c>
      <c r="C12" s="45" t="s">
        <v>89</v>
      </c>
      <c r="D12" s="10">
        <v>70</v>
      </c>
      <c r="E12" s="10" t="s">
        <v>52</v>
      </c>
      <c r="F12" s="5">
        <v>59492</v>
      </c>
      <c r="G12" s="5"/>
    </row>
    <row r="13" spans="1:7" ht="96" customHeight="1" x14ac:dyDescent="0.25">
      <c r="A13" s="49">
        <f t="shared" si="0"/>
        <v>9</v>
      </c>
      <c r="B13" s="31" t="s">
        <v>69</v>
      </c>
      <c r="C13" s="27" t="s">
        <v>70</v>
      </c>
      <c r="D13" s="31">
        <v>3</v>
      </c>
      <c r="E13" s="10" t="s">
        <v>52</v>
      </c>
      <c r="F13" s="59"/>
      <c r="G13" s="60"/>
    </row>
    <row r="14" spans="1:7" ht="78.75" x14ac:dyDescent="0.25">
      <c r="A14" s="49">
        <f t="shared" si="0"/>
        <v>10</v>
      </c>
      <c r="B14" s="10" t="s">
        <v>57</v>
      </c>
      <c r="C14" s="18" t="s">
        <v>58</v>
      </c>
      <c r="D14" s="10">
        <v>3</v>
      </c>
      <c r="E14" s="10" t="s">
        <v>52</v>
      </c>
      <c r="F14" s="5"/>
      <c r="G14" s="32"/>
    </row>
    <row r="15" spans="1:7" ht="75" x14ac:dyDescent="0.25">
      <c r="A15" s="49">
        <f t="shared" si="0"/>
        <v>11</v>
      </c>
      <c r="B15" s="28" t="s">
        <v>67</v>
      </c>
      <c r="C15" s="18" t="s">
        <v>68</v>
      </c>
      <c r="D15" s="28">
        <v>50</v>
      </c>
      <c r="E15" s="10" t="s">
        <v>52</v>
      </c>
      <c r="F15" s="29">
        <v>117735</v>
      </c>
      <c r="G15" s="61"/>
    </row>
    <row r="16" spans="1:7" ht="72" customHeight="1" x14ac:dyDescent="0.25">
      <c r="A16" s="70">
        <f t="shared" si="0"/>
        <v>12</v>
      </c>
      <c r="B16" s="28" t="s">
        <v>112</v>
      </c>
      <c r="C16" s="18" t="s">
        <v>113</v>
      </c>
      <c r="D16" s="28">
        <v>55</v>
      </c>
      <c r="E16" s="10" t="s">
        <v>52</v>
      </c>
      <c r="F16" s="29"/>
      <c r="G16" s="61"/>
    </row>
    <row r="17" spans="1:7" ht="75" x14ac:dyDescent="0.25">
      <c r="A17" s="70">
        <f t="shared" si="0"/>
        <v>13</v>
      </c>
      <c r="B17" s="28" t="s">
        <v>83</v>
      </c>
      <c r="C17" s="18" t="s">
        <v>84</v>
      </c>
      <c r="D17" s="28">
        <v>49</v>
      </c>
      <c r="E17" s="10" t="s">
        <v>52</v>
      </c>
      <c r="F17" s="29"/>
      <c r="G17" s="30"/>
    </row>
    <row r="18" spans="1:7" ht="63" customHeight="1" x14ac:dyDescent="0.25">
      <c r="A18" s="70">
        <f t="shared" si="0"/>
        <v>14</v>
      </c>
      <c r="B18" s="28" t="s">
        <v>114</v>
      </c>
      <c r="C18" s="18" t="s">
        <v>115</v>
      </c>
      <c r="D18" s="28">
        <v>49</v>
      </c>
      <c r="E18" s="10" t="s">
        <v>52</v>
      </c>
      <c r="F18" s="61"/>
      <c r="G18" s="30"/>
    </row>
    <row r="19" spans="1:7" ht="135" x14ac:dyDescent="0.25">
      <c r="A19" s="70">
        <f t="shared" si="0"/>
        <v>15</v>
      </c>
      <c r="B19" s="10" t="s">
        <v>107</v>
      </c>
      <c r="C19" s="10" t="s">
        <v>108</v>
      </c>
      <c r="D19" s="13">
        <v>50</v>
      </c>
      <c r="E19" s="10" t="s">
        <v>52</v>
      </c>
      <c r="F19" s="5"/>
      <c r="G19" s="5"/>
    </row>
    <row r="20" spans="1:7" ht="53.25" customHeight="1" x14ac:dyDescent="0.25">
      <c r="A20" s="70">
        <f t="shared" si="0"/>
        <v>16</v>
      </c>
      <c r="B20" s="10" t="s">
        <v>116</v>
      </c>
      <c r="C20" s="10" t="s">
        <v>117</v>
      </c>
      <c r="D20" s="13">
        <v>1</v>
      </c>
      <c r="E20" s="10" t="s">
        <v>52</v>
      </c>
      <c r="F20" s="5"/>
      <c r="G20" s="5"/>
    </row>
    <row r="21" spans="1:7" ht="75" x14ac:dyDescent="0.25">
      <c r="A21" s="70">
        <f t="shared" si="0"/>
        <v>17</v>
      </c>
      <c r="B21" s="25" t="s">
        <v>63</v>
      </c>
      <c r="C21" s="25" t="s">
        <v>64</v>
      </c>
      <c r="D21" s="25">
        <v>90</v>
      </c>
      <c r="E21" s="10" t="s">
        <v>52</v>
      </c>
      <c r="F21" s="5"/>
      <c r="G21" s="5"/>
    </row>
    <row r="22" spans="1:7" ht="75" x14ac:dyDescent="0.25">
      <c r="A22" s="49">
        <f t="shared" si="0"/>
        <v>18</v>
      </c>
      <c r="B22" s="10" t="s">
        <v>59</v>
      </c>
      <c r="C22" s="10" t="s">
        <v>60</v>
      </c>
      <c r="D22" s="10">
        <v>90</v>
      </c>
      <c r="E22" s="10" t="s">
        <v>52</v>
      </c>
      <c r="F22" s="20">
        <v>104082</v>
      </c>
      <c r="G22" s="32"/>
    </row>
    <row r="23" spans="1:7" ht="75" x14ac:dyDescent="0.25">
      <c r="A23" s="70">
        <f t="shared" si="0"/>
        <v>19</v>
      </c>
      <c r="B23" s="10" t="s">
        <v>109</v>
      </c>
      <c r="C23" s="10" t="s">
        <v>110</v>
      </c>
      <c r="D23" s="10">
        <v>70</v>
      </c>
      <c r="E23" s="10" t="s">
        <v>52</v>
      </c>
      <c r="F23" s="20"/>
      <c r="G23" s="50"/>
    </row>
    <row r="24" spans="1:7" ht="75" x14ac:dyDescent="0.25">
      <c r="A24" s="70">
        <f t="shared" si="0"/>
        <v>20</v>
      </c>
      <c r="B24" s="31" t="s">
        <v>85</v>
      </c>
      <c r="C24" s="42" t="s">
        <v>86</v>
      </c>
      <c r="D24" s="31">
        <v>70</v>
      </c>
      <c r="E24" s="10" t="s">
        <v>52</v>
      </c>
      <c r="F24" s="79"/>
      <c r="G24" s="50"/>
    </row>
    <row r="25" spans="1:7" ht="75" x14ac:dyDescent="0.25">
      <c r="A25" s="78"/>
      <c r="B25" s="10" t="s">
        <v>119</v>
      </c>
      <c r="C25" s="78" t="s">
        <v>120</v>
      </c>
      <c r="D25" s="10">
        <v>90</v>
      </c>
      <c r="E25" s="10" t="s">
        <v>52</v>
      </c>
      <c r="F25" s="20">
        <v>6900</v>
      </c>
      <c r="G25" s="32">
        <v>6900</v>
      </c>
    </row>
    <row r="26" spans="1:7" ht="75" x14ac:dyDescent="0.25">
      <c r="A26" s="49">
        <f>A24+1</f>
        <v>21</v>
      </c>
      <c r="B26" s="10" t="s">
        <v>100</v>
      </c>
      <c r="C26" s="49" t="s">
        <v>101</v>
      </c>
      <c r="D26" s="10">
        <v>70</v>
      </c>
      <c r="E26" s="10" t="s">
        <v>52</v>
      </c>
      <c r="F26" s="20"/>
      <c r="G26" s="32"/>
    </row>
    <row r="27" spans="1:7" ht="75" x14ac:dyDescent="0.25">
      <c r="A27" s="49">
        <f t="shared" si="0"/>
        <v>22</v>
      </c>
      <c r="B27" s="10" t="s">
        <v>33</v>
      </c>
      <c r="C27" s="10" t="s">
        <v>34</v>
      </c>
      <c r="D27" s="13">
        <v>80</v>
      </c>
      <c r="E27" s="10" t="s">
        <v>52</v>
      </c>
      <c r="F27" s="14">
        <v>5018</v>
      </c>
      <c r="G27" s="14"/>
    </row>
    <row r="28" spans="1:7" ht="83.25" customHeight="1" x14ac:dyDescent="0.25">
      <c r="A28" s="49">
        <f t="shared" si="0"/>
        <v>23</v>
      </c>
      <c r="B28" s="12" t="s">
        <v>54</v>
      </c>
      <c r="C28" s="10" t="s">
        <v>53</v>
      </c>
      <c r="D28" s="13">
        <v>90</v>
      </c>
      <c r="E28" s="10" t="s">
        <v>52</v>
      </c>
      <c r="F28" s="14">
        <f>18900+10400+29426+13000</f>
        <v>71726</v>
      </c>
      <c r="G28" s="14">
        <v>29426</v>
      </c>
    </row>
    <row r="29" spans="1:7" ht="75" x14ac:dyDescent="0.25">
      <c r="A29" s="49">
        <f t="shared" si="0"/>
        <v>24</v>
      </c>
      <c r="B29" s="12" t="s">
        <v>96</v>
      </c>
      <c r="C29" s="10" t="s">
        <v>97</v>
      </c>
      <c r="D29" s="13">
        <v>80</v>
      </c>
      <c r="E29" s="10" t="s">
        <v>52</v>
      </c>
      <c r="F29" s="14"/>
      <c r="G29" s="33"/>
    </row>
    <row r="30" spans="1:7" ht="75" x14ac:dyDescent="0.25">
      <c r="A30" s="49">
        <f t="shared" si="0"/>
        <v>25</v>
      </c>
      <c r="B30" s="15" t="s">
        <v>55</v>
      </c>
      <c r="C30" s="10" t="s">
        <v>56</v>
      </c>
      <c r="D30" s="13">
        <v>37</v>
      </c>
      <c r="E30" s="10" t="s">
        <v>95</v>
      </c>
      <c r="F30" s="14">
        <f>40000</f>
        <v>40000</v>
      </c>
      <c r="G30" s="14"/>
    </row>
    <row r="31" spans="1:7" ht="75" x14ac:dyDescent="0.25">
      <c r="A31" s="49">
        <f t="shared" si="0"/>
        <v>26</v>
      </c>
      <c r="B31" s="15" t="s">
        <v>79</v>
      </c>
      <c r="C31" s="38" t="s">
        <v>80</v>
      </c>
      <c r="D31" s="13">
        <v>80</v>
      </c>
      <c r="E31" s="10" t="s">
        <v>95</v>
      </c>
      <c r="F31" s="14"/>
      <c r="G31" s="14"/>
    </row>
    <row r="32" spans="1:7" ht="75" x14ac:dyDescent="0.25">
      <c r="A32" s="49">
        <f t="shared" si="0"/>
        <v>27</v>
      </c>
      <c r="B32" s="36" t="s">
        <v>111</v>
      </c>
      <c r="C32" s="36" t="s">
        <v>78</v>
      </c>
      <c r="D32" s="10">
        <v>60</v>
      </c>
      <c r="E32" s="10" t="s">
        <v>95</v>
      </c>
      <c r="F32" s="14"/>
      <c r="G32" s="14"/>
    </row>
    <row r="33" spans="1:7" ht="75" x14ac:dyDescent="0.25">
      <c r="A33" s="49">
        <f t="shared" si="0"/>
        <v>28</v>
      </c>
      <c r="B33" s="15" t="s">
        <v>35</v>
      </c>
      <c r="C33" s="10" t="s">
        <v>36</v>
      </c>
      <c r="D33" s="13">
        <v>75</v>
      </c>
      <c r="E33" s="10" t="s">
        <v>52</v>
      </c>
      <c r="F33" s="14">
        <v>8090</v>
      </c>
      <c r="G33" s="14"/>
    </row>
    <row r="34" spans="1:7" ht="75" x14ac:dyDescent="0.25">
      <c r="A34" s="49">
        <f t="shared" si="0"/>
        <v>29</v>
      </c>
      <c r="B34" s="10" t="s">
        <v>65</v>
      </c>
      <c r="C34" s="10" t="s">
        <v>66</v>
      </c>
      <c r="D34" s="10">
        <v>75</v>
      </c>
      <c r="E34" s="10" t="s">
        <v>52</v>
      </c>
      <c r="F34" s="26">
        <f>23300+99390+20000+17550</f>
        <v>160240</v>
      </c>
      <c r="G34" s="26">
        <f>23300+99390+20000+17550</f>
        <v>160240</v>
      </c>
    </row>
    <row r="35" spans="1:7" ht="75" x14ac:dyDescent="0.25">
      <c r="A35" s="49">
        <f t="shared" si="0"/>
        <v>30</v>
      </c>
      <c r="B35" s="10" t="s">
        <v>81</v>
      </c>
      <c r="C35" s="10" t="s">
        <v>82</v>
      </c>
      <c r="D35" s="10">
        <v>75</v>
      </c>
      <c r="E35" s="10" t="s">
        <v>52</v>
      </c>
      <c r="F35" s="14">
        <f>4400</f>
        <v>4400</v>
      </c>
      <c r="G35" s="14"/>
    </row>
    <row r="36" spans="1:7" ht="91.5" customHeight="1" x14ac:dyDescent="0.25">
      <c r="A36" s="70">
        <f t="shared" si="0"/>
        <v>31</v>
      </c>
      <c r="B36" s="10" t="s">
        <v>105</v>
      </c>
      <c r="C36" s="10" t="s">
        <v>106</v>
      </c>
      <c r="D36" s="10">
        <v>75</v>
      </c>
      <c r="E36" s="10" t="s">
        <v>52</v>
      </c>
      <c r="F36" s="14">
        <f>36400</f>
        <v>36400</v>
      </c>
      <c r="G36" s="14">
        <f>36400</f>
        <v>36400</v>
      </c>
    </row>
    <row r="37" spans="1:7" ht="93" customHeight="1" x14ac:dyDescent="0.25">
      <c r="A37" s="70">
        <f t="shared" si="0"/>
        <v>32</v>
      </c>
      <c r="B37" s="10" t="s">
        <v>102</v>
      </c>
      <c r="C37" s="10" t="s">
        <v>103</v>
      </c>
      <c r="D37" s="10">
        <v>75</v>
      </c>
      <c r="E37" s="10" t="s">
        <v>52</v>
      </c>
      <c r="F37" s="14"/>
      <c r="G37" s="14"/>
    </row>
    <row r="38" spans="1:7" ht="75" x14ac:dyDescent="0.25">
      <c r="A38" s="69">
        <f t="shared" si="0"/>
        <v>33</v>
      </c>
      <c r="B38" s="10" t="s">
        <v>99</v>
      </c>
      <c r="C38" s="10" t="s">
        <v>98</v>
      </c>
      <c r="D38" s="10">
        <v>75</v>
      </c>
      <c r="E38" s="10" t="s">
        <v>52</v>
      </c>
      <c r="F38" s="26"/>
      <c r="G38" s="26"/>
    </row>
    <row r="39" spans="1:7" x14ac:dyDescent="0.25">
      <c r="F39" s="24">
        <f>SUM(F5:F38)</f>
        <v>734756</v>
      </c>
      <c r="G39" s="24">
        <f>SUM(G5:G38)</f>
        <v>267191</v>
      </c>
    </row>
    <row r="40" spans="1:7" x14ac:dyDescent="0.25">
      <c r="F40" s="39"/>
      <c r="G40" s="39"/>
    </row>
    <row r="41" spans="1:7" x14ac:dyDescent="0.25">
      <c r="F41" s="40"/>
      <c r="G41" s="40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1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87" t="s">
        <v>27</v>
      </c>
      <c r="B1" s="87"/>
      <c r="C1" s="87"/>
      <c r="D1" s="87"/>
      <c r="E1" s="87"/>
      <c r="F1" s="87"/>
      <c r="G1" s="87"/>
      <c r="H1" s="87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2023-12-08T03:15:24Z</dcterms:modified>
</cp:coreProperties>
</file>