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definedNames>
    <definedName name="_xlnm.Print_Area" localSheetId="2">'Товары рп'!$A$1:$H$40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4" l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l="1"/>
  <c r="A18" i="4" l="1"/>
  <c r="A19" i="4" s="1"/>
  <c r="A20" i="4" s="1"/>
  <c r="A21" i="4" s="1"/>
  <c r="A22" i="4" s="1"/>
  <c r="A23" i="4" l="1"/>
  <c r="A24" i="4" s="1"/>
  <c r="A25" i="4" l="1"/>
  <c r="A26" i="4" s="1"/>
  <c r="A27" i="4" s="1"/>
  <c r="A28" i="4" s="1"/>
  <c r="A29" i="4" l="1"/>
  <c r="A30" i="4" s="1"/>
  <c r="A31" i="4" s="1"/>
  <c r="A32" i="4" l="1"/>
  <c r="A33" i="4" s="1"/>
  <c r="A34" i="4" s="1"/>
  <c r="A36" i="4" s="1"/>
  <c r="A37" i="4" s="1"/>
  <c r="A38" i="4" s="1"/>
  <c r="A39" i="4" s="1"/>
  <c r="A40" i="4" s="1"/>
  <c r="A41" i="4" s="1"/>
  <c r="A24" i="3" l="1"/>
  <c r="C32" i="2"/>
  <c r="D32" i="2"/>
  <c r="D36" i="2" s="1"/>
  <c r="F25" i="2" l="1"/>
  <c r="F30" i="3" l="1"/>
  <c r="F29" i="3" l="1"/>
  <c r="F13" i="3"/>
  <c r="F14" i="3"/>
  <c r="F15" i="3"/>
  <c r="G35" i="3"/>
  <c r="F35" i="3"/>
  <c r="F8" i="3"/>
  <c r="G5" i="3" l="1"/>
  <c r="F5" i="3"/>
  <c r="F41" i="3" l="1"/>
  <c r="D30" i="2"/>
  <c r="G41" i="3" l="1"/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l="1"/>
  <c r="A17" i="3" s="1"/>
  <c r="C36" i="2"/>
  <c r="A18" i="3" l="1"/>
  <c r="A19" i="3" s="1"/>
  <c r="A20" i="3" l="1"/>
  <c r="A21" i="3" s="1"/>
  <c r="A22" i="3" s="1"/>
  <c r="A23" i="3" s="1"/>
  <c r="A25" i="3" s="1"/>
  <c r="A26" i="3" s="1"/>
  <c r="A27" i="3" s="1"/>
  <c r="A28" i="3" s="1"/>
  <c r="A29" i="3" l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</calcChain>
</file>

<file path=xl/comments1.xml><?xml version="1.0" encoding="utf-8"?>
<comments xmlns="http://schemas.openxmlformats.org/spreadsheetml/2006/main">
  <authors>
    <author>Автор</author>
  </authors>
  <commentList>
    <comment ref="D30" authorId="0" shapeId="0">
      <text>
        <r>
          <rPr>
            <sz val="9"/>
            <color indexed="81"/>
            <rFont val="Tahoma"/>
            <family val="2"/>
            <charset val="204"/>
          </rPr>
          <t>Автор:
заключенные, размещенные в закрытой части ЕИС договоры в декабре:
11 договоров на сумму 75 925 530,92 руб.</t>
        </r>
      </text>
    </comment>
    <comment ref="D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Исключены:
*по торговым процедурам за декабрь:
1) ______
 *с  ед. поставщиком за декабрь:
1) Оказание услуг по страхованию имущества (банкоматы - наличность) - СПАО «Ингострах» - 1285532,40 руб (договор будет заключен в январе)
*то что учтено в исполнении минусовать (отмечены желтым наверху)
*+ Добавлены:
1) ООО "Бэнкс Софт Системс" - 3 848 244 руб.;</t>
        </r>
      </text>
    </comment>
    <comment ref="B3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Необходимо указывать: 
1) общую стоимость (рассчитывается как сумма всех цен договора или максимальных значений цен договора, указанных в договоре) и/или общую стоимость договоров (рассчитывается как сумма стоимостных объемов оплаты долгосрочного договора, планируемых к оплате в отчетном месяце, указанных в договоре) с учетом заключенных в предыдущие отчетные периоды договоров, срок исполнения которых превышает один календарный год (в соответствии с пунктом 6(1) Положения, утвержденного Постановлением от 11.12.2014 № 1352); 
 2) общее количество заключенных договоров и/или общее количество заключенных в предыдущие отчетные периоды договоров, срок исполнения которых превышает один календарный год, которые в соответствии с Федеральным законом № 223-ФЗ не подлежат размещению в единой информационной системе. </t>
        </r>
      </text>
    </comment>
  </commentList>
</comments>
</file>

<file path=xl/sharedStrings.xml><?xml version="1.0" encoding="utf-8"?>
<sst xmlns="http://schemas.openxmlformats.org/spreadsheetml/2006/main" count="307" uniqueCount="181">
  <si>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</si>
  <si>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</si>
  <si>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</si>
  <si>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</si>
  <si>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</si>
  <si>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</si>
  <si>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</si>
  <si>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</si>
  <si>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</si>
  <si>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</si>
  <si>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</si>
  <si>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</si>
  <si>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</si>
  <si>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</si>
  <si>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</si>
  <si>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</si>
  <si>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</si>
  <si>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</si>
  <si>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</si>
  <si>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</si>
  <si>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</si>
  <si>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</si>
  <si>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</si>
  <si>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</si>
  <si>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</si>
  <si>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</si>
  <si>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</si>
  <si>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</si>
  <si>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</si>
  <si>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</si>
  <si>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</si>
  <si>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</si>
  <si>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</si>
  <si>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</si>
  <si>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</si>
  <si>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</si>
  <si>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</si>
  <si>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</si>
  <si>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</si>
  <si>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</si>
  <si>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</si>
  <si>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</si>
  <si>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</si>
  <si>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</si>
  <si>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</si>
  <si>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</si>
  <si>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</si>
  <si>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</si>
  <si>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</si>
  <si>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</si>
  <si>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</si>
  <si>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</si>
  <si>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</si>
  <si>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</si>
  <si>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28.23</t>
  </si>
  <si>
    <t>Машины офисные и оборудование, кроме компьютеров и периферийного оборудования (в т.ч. картриджи)</t>
  </si>
  <si>
    <t>26.20.17</t>
  </si>
  <si>
    <t>Мониторы и проекторы, преимущественно используемые в системах автоматической обработки данных</t>
  </si>
  <si>
    <t>26.40</t>
  </si>
  <si>
    <t>Техника бытовая электронная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</si>
  <si>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</si>
  <si>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</si>
  <si>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26.30.5</t>
  </si>
  <si>
    <t>Устройства охранной или пожарной сигнализации и аналогичная аппаратура</t>
  </si>
  <si>
    <t>31.01.12.</t>
  </si>
  <si>
    <t>Мебель деревянная для офисов</t>
  </si>
  <si>
    <t>26.20.2</t>
  </si>
  <si>
    <t>Устройства запоминающие и прочие устройства хранения данных</t>
  </si>
  <si>
    <t>26.20.16</t>
  </si>
  <si>
    <t>Устройства ввода или вывода, содержащие или не содержащие в одном корпусе запоминающие устройства</t>
  </si>
  <si>
    <t>26.12.30</t>
  </si>
  <si>
    <t>Карты со встроенными интегральными схемами (смарт-карты)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</si>
  <si>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</si>
  <si>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</si>
  <si>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</si>
  <si>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</si>
  <si>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26.20.14</t>
  </si>
  <si>
    <t>Автомобили легковые</t>
  </si>
  <si>
    <t>28.24.1</t>
  </si>
  <si>
    <t>Инструменты ручные электрические; инструменты ручные прочие с механизированным приводом</t>
  </si>
  <si>
    <t>31.09.11</t>
  </si>
  <si>
    <t>Мебель металлическая, не включенная в другие группировки</t>
  </si>
  <si>
    <t>26.30.11.110</t>
  </si>
  <si>
    <t>Средства связи, выполняющие функцию систем коммутации</t>
  </si>
  <si>
    <t>26.40.51.000</t>
  </si>
  <si>
    <t>Части и принадлежности звукового и видеооборудования</t>
  </si>
  <si>
    <t>Машины вычислительные электронные цифровые, поставляемые в виде систем для автоматической обработки данных (сервер)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</si>
  <si>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</si>
  <si>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</si>
  <si>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 xml:space="preserve"> определенных Правительством Российской Федерации в соответствии с частью 16 статьи 4 Федерального закона, участниками которых являются любые лица, указанные в части 5 статьи 3 Федерального закона, в том числе субъекты малого и среднего предпринимательства (подпункт «а»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</si>
  <si>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участниками которых являются только субъекты малого и среднего предпринимательства (подпункт «б» пункта 4 Положения, утвержденного постановлением Правительства Российской Федерации от 11 декабря 2014 года № 1352) </t>
  </si>
  <si>
    <t xml:space="preserve">определенных Правительством Российской Федерации в соответствии с частью 16 статьи 4 Федерального закона, в отношении участников которых заказчиком устанавливается требование о привлечении к исполнению договора субподрядчиков (соисполнителей) из числа субъектов малого и среднего предпринимательства (подпункт «в» пункта 4 Положения, утвержденного постановлением Правительства Российской Федерации от 11 декабря 2014 года № 1352) </t>
  </si>
  <si>
    <t>26.12</t>
  </si>
  <si>
    <t>Платы печатные смонтированные</t>
  </si>
  <si>
    <t xml:space="preserve"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             </t>
  </si>
  <si>
    <t>28.13.14</t>
  </si>
  <si>
    <t>Насосы центробежные подачи жидкостей прочие; насосы прочие</t>
  </si>
  <si>
    <t>Мебель из пластмассовых материалов</t>
  </si>
  <si>
    <t>31.09.14.110</t>
  </si>
  <si>
    <t>26.70</t>
  </si>
  <si>
    <t>Приборы оптические и фотографическое оборудование</t>
  </si>
  <si>
    <t>31.09.13</t>
  </si>
  <si>
    <t>Мебель деревянная, не включенная в другие группировки</t>
  </si>
  <si>
    <t xml:space="preserve">сведения о которых не подлежат размещению в единой информационной системе в соответствии с частью 15 статьи 4 Федерального закона </t>
  </si>
  <si>
    <t>31.09.12</t>
  </si>
  <si>
    <t>Мебель деревянная для спальни, столовой и гостиной</t>
  </si>
  <si>
    <t>26.30.23</t>
  </si>
  <si>
    <t>Аппараты телефонные прочие, устройства и аппаратура для передачи и приема речи, изображений или других данных, включая оборудование коммуникационное для работы в проводных или беспроводных сетях связи (например, локальных и глобальных сетях)</t>
  </si>
  <si>
    <t>26.40.33.110</t>
  </si>
  <si>
    <t>Видеокамеры</t>
  </si>
  <si>
    <t>29.10.2</t>
  </si>
  <si>
    <t>26.30.11</t>
  </si>
  <si>
    <t>Аппаратура коммуникационная передающая с приемными устройствами</t>
  </si>
  <si>
    <t>26.30.11.120</t>
  </si>
  <si>
    <t>Средства связи, выполняющие функцию цифровых транспортных систем</t>
  </si>
  <si>
    <t>26.30.3</t>
  </si>
  <si>
    <t>Части и комплектующие коммуникационного оборудования</t>
  </si>
  <si>
    <t>26.51.5</t>
  </si>
  <si>
    <t xml:space="preserve"> Приборы для контроля прочих физических величин</t>
  </si>
  <si>
    <t>Размещены в закрытой части ЕИС</t>
  </si>
  <si>
    <r>
      <t>о договорах, заключенных в декабре</t>
    </r>
    <r>
      <rPr>
        <b/>
        <sz val="11"/>
        <color theme="1"/>
        <rFont val="Times New Roman"/>
        <family val="1"/>
        <charset val="204"/>
      </rPr>
      <t xml:space="preserve"> 2023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</si>
  <si>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2023 год</t>
  </si>
  <si>
    <t>27.90</t>
  </si>
  <si>
    <t>Оборудование электрическое прочее</t>
  </si>
  <si>
    <t xml:space="preserve"> 27.31.11</t>
  </si>
  <si>
    <t>Кабели волоконно-оптические, состоящие из волокон с индивидуальными оболочками</t>
  </si>
  <si>
    <t>Телефоны головные, наушники и комбинированные устройства, состоящие из микрофона и громкоговорителя</t>
  </si>
  <si>
    <t>51435138944230001290000.</t>
  </si>
  <si>
    <t>51435138944230001470000.</t>
  </si>
  <si>
    <t>Поставка телефонов</t>
  </si>
  <si>
    <t>51435138944230001470000</t>
  </si>
  <si>
    <t>Поставка оборудования и комплектующих</t>
  </si>
  <si>
    <t>51435138944230001490000</t>
  </si>
  <si>
    <t>Поставка POS терминалов</t>
  </si>
  <si>
    <t>51435138944230001480000</t>
  </si>
  <si>
    <t>Приобретение права использования ПО</t>
  </si>
  <si>
    <t>51435138944230001460000</t>
  </si>
  <si>
    <t>Техническое обслуживание банкоматов</t>
  </si>
  <si>
    <t>51435138944230001450000</t>
  </si>
  <si>
    <t>Обследование технического состояния</t>
  </si>
  <si>
    <t>51435138944230001440000</t>
  </si>
  <si>
    <t>Поставка офисной бумаги А4</t>
  </si>
  <si>
    <t>51435138944230001430000</t>
  </si>
  <si>
    <t>Модернизация WAN-сети Банка</t>
  </si>
  <si>
    <t>51435138944230001420000</t>
  </si>
  <si>
    <t>Оказание услуги по сопровождению ПП</t>
  </si>
  <si>
    <t>51435138944230001410000</t>
  </si>
  <si>
    <t>Оказание услуг по адаптации и сопровождению экземпляров Систем КонсультантПлюс</t>
  </si>
  <si>
    <t>51435138944230001400000</t>
  </si>
  <si>
    <t>51435138944230001390000</t>
  </si>
  <si>
    <t>страхование ценностей при перевозке и хранении</t>
  </si>
  <si>
    <t>страхование ценностей на хранении (кассы, темпо-кассы)</t>
  </si>
  <si>
    <t>поставка банкоматов HYOSUNG Monimax 8600S (recycling) и Monimax 5600 (cash-out)</t>
  </si>
  <si>
    <t>51435138944240000010000</t>
  </si>
  <si>
    <t>51435138944240000020000</t>
  </si>
  <si>
    <t>51435138944240000030000</t>
  </si>
  <si>
    <t>51435138944230001010000. 51435138944240000030000</t>
  </si>
  <si>
    <t xml:space="preserve">51435138944230001120000                  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 </t>
  </si>
  <si>
    <t>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</t>
  </si>
  <si>
    <t>26.30.22</t>
  </si>
  <si>
    <t>Аппараты телефонные для сотовых сетей связи или для прочих беспроводных сетей</t>
  </si>
  <si>
    <t>26.40.20.122</t>
  </si>
  <si>
    <t>Приемники телевизионные (телевизоры) цветного изображения с жидкокристаллическим экраном, плазменной панелью</t>
  </si>
  <si>
    <t>26.40.42.120</t>
  </si>
  <si>
    <t>27.31.11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</si>
  <si>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Договор заключен по результатам закупки, сведения о которой не подлежат размещению в ЕИС в соответствии с частью 15 статьи 4 223-ФЗ
51435138944220001040000</t>
  </si>
  <si>
    <t>51435138944230000920000.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</si>
  <si>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51435138944230000920000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</si>
  <si>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</t>
  </si>
  <si>
    <t>51435138944230001010000
51435138944240000030000
51435138944220001420000
51435138944230000910000</t>
  </si>
  <si>
    <t xml:space="preserve">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</t>
  </si>
  <si>
    <t>51435138944230001000000
51435138944230000840000</t>
  </si>
  <si>
    <t>51435138944230001290000
51435138944230000990000
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</si>
  <si>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51435138944230001120000
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</t>
  </si>
  <si>
    <t>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51435138944230000640000</t>
  </si>
  <si>
    <t>51435138944230000640000.</t>
  </si>
  <si>
    <t xml:space="preserve">51435138944230001470000
51435138944230000700000
</t>
  </si>
  <si>
    <t xml:space="preserve"> 51435138944230000670000.</t>
  </si>
  <si>
    <t>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</si>
  <si>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51435138944230000850000
51435138944230000410000</t>
  </si>
  <si>
    <t>51435138944230000590000
51435138944230000580000
51435138944230000500000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</si>
</sst>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rgb="FF625F5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/>
    <xf numFmtId="4" fontId="2" fillId="0" borderId="0" xfId="0" applyNumberFormat="1" applyFont="1" applyAlignment="1">
      <alignment horizontal="center" vertical="center"/>
    </xf>
    <xf numFmtId="4" fontId="2" fillId="3" borderId="6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65" fontId="2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1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0" fillId="0" borderId="0" xfId="0" applyFont="1"/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C22" sqref="C22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105" t="s">
        <v>0</v>
      </c>
      <c r="B1" s="105"/>
      <c r="C1" s="105"/>
      <c r="D1" s="105"/>
      <c r="E1" s="105"/>
      <c r="F1" s="105"/>
      <c r="G1" s="1"/>
      <c r="H1" s="1"/>
      <c r="I1" s="1"/>
    </row>
    <row r="2" spans="1:9" ht="33" customHeight="1" x14ac:dyDescent="0.25">
      <c r="A2" s="102" t="s">
        <v>120</v>
      </c>
      <c r="B2" s="102"/>
      <c r="C2" s="102"/>
      <c r="D2" s="102"/>
      <c r="E2" s="102"/>
      <c r="F2" s="102"/>
      <c r="G2" s="1"/>
      <c r="H2" s="1"/>
      <c r="I2" s="1"/>
    </row>
    <row r="3" spans="1:9" x14ac:dyDescent="0.25">
      <c r="A3" s="7"/>
      <c r="B3" s="7"/>
      <c r="C3" s="7"/>
      <c r="D3" s="7"/>
      <c r="E3" s="7"/>
      <c r="F3" s="7"/>
      <c r="G3" s="2"/>
      <c r="H3" s="2"/>
      <c r="I3" s="2"/>
    </row>
    <row r="4" spans="1:9" x14ac:dyDescent="0.25">
      <c r="A4" s="105" t="s">
        <v>1</v>
      </c>
      <c r="B4" s="105"/>
      <c r="C4" s="105"/>
      <c r="D4" s="105"/>
      <c r="E4" s="105"/>
      <c r="F4" s="105"/>
      <c r="G4" s="1"/>
      <c r="H4" s="1"/>
      <c r="I4" s="1"/>
    </row>
    <row r="5" spans="1:9" x14ac:dyDescent="0.25">
      <c r="A5" s="7"/>
      <c r="B5" s="7"/>
      <c r="C5" s="7"/>
      <c r="D5" s="7"/>
      <c r="E5" s="7"/>
      <c r="F5" s="7"/>
      <c r="G5" s="2"/>
      <c r="H5" s="2"/>
      <c r="I5" s="2"/>
    </row>
    <row r="6" spans="1:9" x14ac:dyDescent="0.25">
      <c r="A6" s="8"/>
      <c r="B6" s="8"/>
      <c r="C6" s="8"/>
      <c r="D6" s="8"/>
      <c r="E6" s="9"/>
      <c r="F6" s="3" t="s">
        <v>2</v>
      </c>
      <c r="G6" s="2"/>
      <c r="H6" s="2"/>
      <c r="I6" s="2"/>
    </row>
    <row r="7" spans="1:9" ht="63" customHeight="1" x14ac:dyDescent="0.25">
      <c r="A7" s="102" t="s">
        <v>3</v>
      </c>
      <c r="B7" s="102"/>
      <c r="C7" s="103" t="s">
        <v>28</v>
      </c>
      <c r="D7" s="103"/>
      <c r="E7" s="16" t="s">
        <v>4</v>
      </c>
      <c r="F7" s="3">
        <v>1435138944</v>
      </c>
      <c r="G7" s="2"/>
      <c r="H7" s="2"/>
      <c r="I7" s="2"/>
    </row>
    <row r="8" spans="1:9" x14ac:dyDescent="0.25">
      <c r="A8" s="102"/>
      <c r="B8" s="102"/>
      <c r="C8" s="103"/>
      <c r="D8" s="103"/>
      <c r="E8" s="16" t="s">
        <v>5</v>
      </c>
      <c r="F8" s="3">
        <v>143501001</v>
      </c>
      <c r="G8" s="2"/>
      <c r="H8" s="2"/>
      <c r="I8" s="2"/>
    </row>
    <row r="9" spans="1:9" ht="48" customHeight="1" x14ac:dyDescent="0.25">
      <c r="A9" s="102" t="s">
        <v>6</v>
      </c>
      <c r="B9" s="102"/>
      <c r="C9" s="103" t="s">
        <v>29</v>
      </c>
      <c r="D9" s="103"/>
      <c r="E9" s="16" t="s">
        <v>7</v>
      </c>
      <c r="F9" s="3">
        <v>12267</v>
      </c>
      <c r="G9" s="2"/>
      <c r="H9" s="2"/>
      <c r="I9" s="2"/>
    </row>
    <row r="10" spans="1:9" ht="69.75" customHeight="1" x14ac:dyDescent="0.25">
      <c r="A10" s="102" t="s">
        <v>8</v>
      </c>
      <c r="B10" s="102"/>
      <c r="C10" s="103" t="s">
        <v>30</v>
      </c>
      <c r="D10" s="103"/>
      <c r="E10" s="16" t="s">
        <v>9</v>
      </c>
      <c r="F10" s="3">
        <v>42</v>
      </c>
      <c r="G10" s="2"/>
      <c r="H10" s="2"/>
      <c r="I10" s="2"/>
    </row>
    <row r="11" spans="1:9" ht="31.5" customHeight="1" x14ac:dyDescent="0.25">
      <c r="A11" s="102" t="s">
        <v>10</v>
      </c>
      <c r="B11" s="102"/>
      <c r="C11" s="104" t="s">
        <v>31</v>
      </c>
      <c r="D11" s="104"/>
      <c r="E11" s="103" t="s">
        <v>11</v>
      </c>
      <c r="F11" s="103">
        <v>98701000001</v>
      </c>
      <c r="G11" s="2"/>
      <c r="H11" s="2"/>
      <c r="I11" s="2"/>
    </row>
    <row r="12" spans="1:9" ht="15.75" customHeight="1" x14ac:dyDescent="0.25">
      <c r="A12" s="102"/>
      <c r="B12" s="102"/>
      <c r="C12" s="104"/>
      <c r="D12" s="104"/>
      <c r="E12" s="103"/>
      <c r="F12" s="103"/>
      <c r="G12" s="2"/>
      <c r="H12" s="2"/>
      <c r="I12" s="2"/>
    </row>
    <row r="13" spans="1:9" ht="15.75" customHeight="1" x14ac:dyDescent="0.25">
      <c r="A13" s="102"/>
      <c r="B13" s="102"/>
      <c r="C13" s="104"/>
      <c r="D13" s="104"/>
      <c r="E13" s="103"/>
      <c r="F13" s="103"/>
      <c r="G13" s="2"/>
      <c r="H13" s="2"/>
      <c r="I13" s="2"/>
    </row>
    <row r="14" spans="1:9" x14ac:dyDescent="0.25">
      <c r="A14" s="102" t="s">
        <v>12</v>
      </c>
      <c r="B14" s="102"/>
      <c r="C14" s="103" t="s">
        <v>13</v>
      </c>
      <c r="D14" s="103"/>
      <c r="E14" s="16"/>
      <c r="F14" s="103"/>
      <c r="G14" s="2"/>
      <c r="H14" s="2"/>
      <c r="I14" s="2"/>
    </row>
    <row r="15" spans="1:9" ht="47.25" customHeight="1" x14ac:dyDescent="0.25">
      <c r="A15" s="102"/>
      <c r="B15" s="102"/>
      <c r="C15" s="103" t="s">
        <v>14</v>
      </c>
      <c r="D15" s="103"/>
      <c r="E15" s="16"/>
      <c r="F15" s="103"/>
      <c r="G15" s="2"/>
      <c r="H15" s="2"/>
      <c r="I15" s="2"/>
    </row>
    <row r="16" spans="1:9" x14ac:dyDescent="0.25">
      <c r="A16" s="102" t="s">
        <v>15</v>
      </c>
      <c r="B16" s="102"/>
      <c r="C16" s="103" t="s">
        <v>16</v>
      </c>
      <c r="D16" s="103"/>
      <c r="E16" s="16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7"/>
  <sheetViews>
    <sheetView zoomScale="90" zoomScaleNormal="90" workbookViewId="0">
      <pane xSplit="1" ySplit="4" topLeftCell="B26" activePane="bottomRight" state="frozen"/>
      <selection pane="topRight" activeCell="B1" sqref="B1"/>
      <selection pane="bottomLeft" activeCell="A4" sqref="A4"/>
      <selection pane="bottomRight" activeCell="G18" sqref="G18"/>
    </sheetView>
  </sheetViews>
  <sheetFormatPr defaultRowHeight="15" x14ac:dyDescent="0.25"/>
  <cols>
    <col min="1" max="1" width="7.140625" style="22" customWidth="1"/>
    <col min="2" max="2" width="47.42578125" style="22" customWidth="1"/>
    <col min="3" max="3" width="13.28515625" style="22" customWidth="1"/>
    <col min="4" max="4" width="36.5703125" style="22" customWidth="1"/>
    <col min="5" max="5" width="20.7109375" style="22" customWidth="1"/>
    <col min="6" max="6" width="17" style="58" customWidth="1"/>
    <col min="7" max="16384" width="9.140625" style="22"/>
  </cols>
  <sheetData>
    <row r="1" spans="1:7" ht="51" customHeight="1" x14ac:dyDescent="0.25">
      <c r="A1" s="102" t="s">
        <v>47</v>
      </c>
      <c r="B1" s="102"/>
      <c r="C1" s="102"/>
      <c r="D1" s="102"/>
      <c r="E1" s="102"/>
      <c r="F1" s="102"/>
    </row>
    <row r="2" spans="1:7" ht="15" customHeight="1" x14ac:dyDescent="0.25">
      <c r="A2" s="102" t="s">
        <v>119</v>
      </c>
      <c r="B2" s="102"/>
      <c r="C2" s="102"/>
      <c r="D2" s="102"/>
      <c r="E2" s="102"/>
      <c r="F2" s="102"/>
    </row>
    <row r="4" spans="1:7" ht="81" customHeight="1" x14ac:dyDescent="0.25">
      <c r="A4" s="65" t="s">
        <v>43</v>
      </c>
      <c r="B4" s="65" t="s">
        <v>44</v>
      </c>
      <c r="C4" s="65" t="s">
        <v>45</v>
      </c>
      <c r="D4" s="65" t="s">
        <v>48</v>
      </c>
      <c r="E4" s="10" t="s">
        <v>46</v>
      </c>
      <c r="F4" s="67" t="s">
        <v>49</v>
      </c>
    </row>
    <row r="5" spans="1:7" x14ac:dyDescent="0.25">
      <c r="A5" s="67">
        <v>1</v>
      </c>
      <c r="B5" s="67" t="s">
        <v>129</v>
      </c>
      <c r="C5" s="67"/>
      <c r="D5" s="73" t="s">
        <v>130</v>
      </c>
      <c r="E5" s="74">
        <v>45286</v>
      </c>
      <c r="F5" s="20">
        <v>2110800</v>
      </c>
    </row>
    <row r="6" spans="1:7" x14ac:dyDescent="0.25">
      <c r="A6" s="51">
        <v>2</v>
      </c>
      <c r="B6" s="67" t="s">
        <v>131</v>
      </c>
      <c r="C6" s="67"/>
      <c r="D6" s="73" t="s">
        <v>132</v>
      </c>
      <c r="E6" s="74">
        <v>45287</v>
      </c>
      <c r="F6" s="20">
        <v>3028960.8</v>
      </c>
    </row>
    <row r="7" spans="1:7" x14ac:dyDescent="0.25">
      <c r="A7" s="51">
        <v>3</v>
      </c>
      <c r="B7" s="67" t="s">
        <v>133</v>
      </c>
      <c r="C7" s="67"/>
      <c r="D7" s="73" t="s">
        <v>134</v>
      </c>
      <c r="E7" s="74">
        <v>45286</v>
      </c>
      <c r="F7" s="20">
        <v>3911472.36</v>
      </c>
    </row>
    <row r="8" spans="1:7" x14ac:dyDescent="0.25">
      <c r="A8" s="51">
        <v>4</v>
      </c>
      <c r="B8" s="67" t="s">
        <v>135</v>
      </c>
      <c r="C8" s="67"/>
      <c r="D8" s="73" t="s">
        <v>136</v>
      </c>
      <c r="E8" s="74">
        <v>45285</v>
      </c>
      <c r="F8" s="20">
        <v>3412634</v>
      </c>
    </row>
    <row r="9" spans="1:7" x14ac:dyDescent="0.25">
      <c r="A9" s="51">
        <v>5</v>
      </c>
      <c r="B9" s="67" t="s">
        <v>137</v>
      </c>
      <c r="C9" s="67"/>
      <c r="D9" s="73" t="s">
        <v>138</v>
      </c>
      <c r="E9" s="74">
        <v>45285</v>
      </c>
      <c r="F9" s="20">
        <v>12655200</v>
      </c>
    </row>
    <row r="10" spans="1:7" x14ac:dyDescent="0.25">
      <c r="A10" s="66">
        <v>6</v>
      </c>
      <c r="B10" s="88" t="s">
        <v>139</v>
      </c>
      <c r="C10" s="75"/>
      <c r="D10" s="73" t="s">
        <v>140</v>
      </c>
      <c r="E10" s="89">
        <v>45279</v>
      </c>
      <c r="F10" s="118">
        <v>977200</v>
      </c>
    </row>
    <row r="11" spans="1:7" ht="16.5" customHeight="1" x14ac:dyDescent="0.25">
      <c r="A11" s="17">
        <v>7</v>
      </c>
      <c r="B11" s="76" t="s">
        <v>141</v>
      </c>
      <c r="C11" s="77"/>
      <c r="D11" s="73" t="s">
        <v>142</v>
      </c>
      <c r="E11" s="78">
        <v>45282</v>
      </c>
      <c r="F11" s="64">
        <v>2087910</v>
      </c>
    </row>
    <row r="12" spans="1:7" x14ac:dyDescent="0.25">
      <c r="A12" s="17">
        <v>8</v>
      </c>
      <c r="B12" s="90" t="s">
        <v>143</v>
      </c>
      <c r="C12" s="77"/>
      <c r="D12" s="73" t="s">
        <v>144</v>
      </c>
      <c r="E12" s="91">
        <v>45275</v>
      </c>
      <c r="F12" s="14">
        <v>12889555</v>
      </c>
    </row>
    <row r="13" spans="1:7" x14ac:dyDescent="0.25">
      <c r="A13" s="17">
        <v>9</v>
      </c>
      <c r="B13" s="76" t="s">
        <v>145</v>
      </c>
      <c r="C13" s="77"/>
      <c r="D13" s="73" t="s">
        <v>146</v>
      </c>
      <c r="E13" s="78">
        <v>45272</v>
      </c>
      <c r="F13" s="64">
        <v>700000</v>
      </c>
    </row>
    <row r="14" spans="1:7" ht="30" x14ac:dyDescent="0.25">
      <c r="A14" s="17">
        <v>10</v>
      </c>
      <c r="B14" s="90" t="s">
        <v>147</v>
      </c>
      <c r="C14" s="77"/>
      <c r="D14" s="73" t="s">
        <v>148</v>
      </c>
      <c r="E14" s="91">
        <v>45273</v>
      </c>
      <c r="F14" s="14">
        <v>1380602.76</v>
      </c>
    </row>
    <row r="15" spans="1:7" x14ac:dyDescent="0.25">
      <c r="A15" s="17">
        <v>11</v>
      </c>
      <c r="B15" s="76" t="s">
        <v>145</v>
      </c>
      <c r="C15" s="77"/>
      <c r="D15" s="73" t="s">
        <v>149</v>
      </c>
      <c r="E15" s="78">
        <v>45261</v>
      </c>
      <c r="F15" s="64">
        <v>32771196</v>
      </c>
    </row>
    <row r="16" spans="1:7" x14ac:dyDescent="0.25">
      <c r="A16" s="17">
        <v>12</v>
      </c>
      <c r="B16" s="90" t="s">
        <v>150</v>
      </c>
      <c r="C16" s="77"/>
      <c r="D16" s="73" t="s">
        <v>153</v>
      </c>
      <c r="E16" s="78">
        <v>45267</v>
      </c>
      <c r="F16" s="64">
        <v>800000</v>
      </c>
      <c r="G16" s="97"/>
    </row>
    <row r="17" spans="1:7" ht="30" x14ac:dyDescent="0.25">
      <c r="A17" s="17">
        <v>13</v>
      </c>
      <c r="B17" s="90" t="s">
        <v>151</v>
      </c>
      <c r="C17" s="77"/>
      <c r="D17" s="73" t="s">
        <v>154</v>
      </c>
      <c r="E17" s="78">
        <v>45272</v>
      </c>
      <c r="F17" s="64">
        <v>714068</v>
      </c>
      <c r="G17" s="97"/>
    </row>
    <row r="18" spans="1:7" ht="30" x14ac:dyDescent="0.25">
      <c r="A18" s="17">
        <v>14</v>
      </c>
      <c r="B18" s="99" t="s">
        <v>152</v>
      </c>
      <c r="C18" s="63"/>
      <c r="D18" s="54" t="s">
        <v>155</v>
      </c>
      <c r="E18" s="53">
        <v>45288</v>
      </c>
      <c r="F18" s="64">
        <v>1753686</v>
      </c>
    </row>
    <row r="19" spans="1:7" x14ac:dyDescent="0.25">
      <c r="A19" s="17"/>
      <c r="B19" s="51"/>
      <c r="C19" s="43"/>
      <c r="D19" s="54"/>
      <c r="E19" s="55"/>
      <c r="F19" s="56"/>
    </row>
    <row r="20" spans="1:7" x14ac:dyDescent="0.25">
      <c r="A20" s="17"/>
      <c r="B20" s="51"/>
      <c r="C20" s="43"/>
      <c r="D20" s="54"/>
      <c r="E20" s="55"/>
      <c r="F20" s="62"/>
    </row>
    <row r="21" spans="1:7" x14ac:dyDescent="0.25">
      <c r="A21" s="17"/>
      <c r="B21" s="51"/>
      <c r="C21" s="43"/>
      <c r="D21" s="54"/>
      <c r="E21" s="55"/>
      <c r="F21" s="62"/>
    </row>
    <row r="22" spans="1:7" x14ac:dyDescent="0.25">
      <c r="A22" s="17"/>
      <c r="B22" s="52"/>
      <c r="C22" s="43"/>
      <c r="D22" s="54"/>
      <c r="E22" s="44"/>
      <c r="F22" s="62"/>
    </row>
    <row r="23" spans="1:7" x14ac:dyDescent="0.25">
      <c r="A23" s="17"/>
      <c r="B23" s="52"/>
      <c r="C23" s="43"/>
      <c r="D23" s="54"/>
      <c r="E23" s="44"/>
      <c r="F23" s="62"/>
    </row>
    <row r="24" spans="1:7" x14ac:dyDescent="0.25">
      <c r="A24" s="17"/>
      <c r="B24" s="51"/>
      <c r="C24" s="43"/>
      <c r="D24" s="54"/>
      <c r="E24" s="44"/>
      <c r="F24" s="62"/>
    </row>
    <row r="25" spans="1:7" x14ac:dyDescent="0.25">
      <c r="F25" s="57">
        <f>SUM(F5:F24)</f>
        <v>79193284.919999987</v>
      </c>
    </row>
    <row r="26" spans="1:7" ht="39.75" customHeight="1" x14ac:dyDescent="0.25">
      <c r="A26" s="102" t="s">
        <v>50</v>
      </c>
      <c r="B26" s="102"/>
      <c r="C26" s="102"/>
      <c r="D26" s="102"/>
    </row>
    <row r="28" spans="1:7" ht="60" x14ac:dyDescent="0.25">
      <c r="A28" s="21" t="s">
        <v>20</v>
      </c>
      <c r="B28" s="21" t="s">
        <v>38</v>
      </c>
      <c r="C28" s="21" t="s">
        <v>18</v>
      </c>
      <c r="D28" s="21" t="s">
        <v>41</v>
      </c>
    </row>
    <row r="29" spans="1:7" x14ac:dyDescent="0.25">
      <c r="A29" s="21">
        <v>1</v>
      </c>
      <c r="B29" s="21">
        <v>2</v>
      </c>
      <c r="C29" s="21">
        <v>3</v>
      </c>
      <c r="D29" s="21">
        <v>4</v>
      </c>
    </row>
    <row r="30" spans="1:7" ht="62.25" customHeight="1" x14ac:dyDescent="0.25">
      <c r="A30" s="21">
        <v>1</v>
      </c>
      <c r="B30" s="4" t="s">
        <v>103</v>
      </c>
      <c r="C30" s="11">
        <v>14</v>
      </c>
      <c r="D30" s="5">
        <f>F25</f>
        <v>79193284.919999987</v>
      </c>
    </row>
    <row r="31" spans="1:7" ht="76.5" customHeight="1" x14ac:dyDescent="0.25">
      <c r="A31" s="21">
        <v>2</v>
      </c>
      <c r="B31" s="4" t="s">
        <v>39</v>
      </c>
      <c r="C31" s="11">
        <v>0</v>
      </c>
      <c r="D31" s="5">
        <v>0</v>
      </c>
    </row>
    <row r="32" spans="1:7" ht="66" customHeight="1" x14ac:dyDescent="0.25">
      <c r="A32" s="21">
        <v>3</v>
      </c>
      <c r="B32" s="4" t="s">
        <v>40</v>
      </c>
      <c r="C32" s="37">
        <f>46+520+1-11-1</f>
        <v>555</v>
      </c>
      <c r="D32" s="32">
        <f>64657432.26+10998221.24+3848244-F5-F6-F7-F8-F9-F10-F11-F12-F14-F16-F17-1285532.4</f>
        <v>34249962.180000007</v>
      </c>
      <c r="E32" s="41"/>
    </row>
    <row r="33" spans="1:5" ht="138.75" hidden="1" customHeight="1" x14ac:dyDescent="0.25">
      <c r="A33" s="47">
        <v>4</v>
      </c>
      <c r="B33" s="48" t="s">
        <v>89</v>
      </c>
      <c r="C33" s="37">
        <v>0</v>
      </c>
      <c r="D33" s="32">
        <v>0</v>
      </c>
      <c r="E33" s="41"/>
    </row>
    <row r="34" spans="1:5" ht="124.5" hidden="1" customHeight="1" x14ac:dyDescent="0.25">
      <c r="A34" s="47">
        <v>5</v>
      </c>
      <c r="B34" s="48" t="s">
        <v>90</v>
      </c>
      <c r="C34" s="37">
        <v>0</v>
      </c>
      <c r="D34" s="32">
        <v>0</v>
      </c>
      <c r="E34" s="41"/>
    </row>
    <row r="35" spans="1:5" ht="153" hidden="1" customHeight="1" x14ac:dyDescent="0.25">
      <c r="A35" s="47">
        <v>6</v>
      </c>
      <c r="B35" s="48" t="s">
        <v>91</v>
      </c>
      <c r="C35" s="37">
        <v>0</v>
      </c>
      <c r="D35" s="32">
        <v>0</v>
      </c>
      <c r="E35" s="41"/>
    </row>
    <row r="36" spans="1:5" x14ac:dyDescent="0.25">
      <c r="A36" s="106" t="s">
        <v>19</v>
      </c>
      <c r="B36" s="107"/>
      <c r="C36" s="11">
        <f>SUM(C30:C32)</f>
        <v>569</v>
      </c>
      <c r="D36" s="5">
        <f>SUM(D30:D32)</f>
        <v>113443247.09999999</v>
      </c>
    </row>
    <row r="37" spans="1:5" x14ac:dyDescent="0.25">
      <c r="D37" s="23"/>
    </row>
  </sheetData>
  <mergeCells count="4">
    <mergeCell ref="A26:D26"/>
    <mergeCell ref="A36:B36"/>
    <mergeCell ref="A1:F1"/>
    <mergeCell ref="A2:F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zoomScale="80" zoomScaleNormal="70" zoomScaleSheetLayoutView="80" workbookViewId="0">
      <pane ySplit="4" topLeftCell="A47" activePane="bottomLeft" state="frozen"/>
      <selection activeCell="B1" sqref="B1"/>
      <selection pane="bottomLeft" activeCell="F8" sqref="F8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5.140625" customWidth="1"/>
    <col min="5" max="5" width="38.140625" customWidth="1"/>
    <col min="6" max="6" width="21.42578125" customWidth="1"/>
    <col min="7" max="7" width="22.85546875" customWidth="1"/>
    <col min="8" max="8" width="32.7109375" style="79" customWidth="1"/>
  </cols>
  <sheetData>
    <row r="1" spans="1:8" ht="49.5" customHeight="1" x14ac:dyDescent="0.25">
      <c r="A1" s="108" t="s">
        <v>42</v>
      </c>
      <c r="B1" s="108"/>
      <c r="C1" s="108"/>
      <c r="D1" s="108"/>
      <c r="E1" s="108"/>
      <c r="F1" s="108"/>
      <c r="G1" s="108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75" x14ac:dyDescent="0.25">
      <c r="A5" s="16">
        <v>1</v>
      </c>
      <c r="B5" s="15" t="s">
        <v>36</v>
      </c>
      <c r="C5" s="10" t="s">
        <v>37</v>
      </c>
      <c r="D5" s="13">
        <v>90</v>
      </c>
      <c r="E5" s="10" t="s">
        <v>51</v>
      </c>
      <c r="F5" s="19">
        <f>5800+8820+35500</f>
        <v>50120</v>
      </c>
      <c r="G5" s="19">
        <f>5800+8820+35500</f>
        <v>50120</v>
      </c>
      <c r="H5" s="80"/>
    </row>
    <row r="6" spans="1:8" ht="75" x14ac:dyDescent="0.25">
      <c r="A6" s="46">
        <f t="shared" ref="A6:A40" si="0">A5+1</f>
        <v>2</v>
      </c>
      <c r="B6" s="15" t="s">
        <v>92</v>
      </c>
      <c r="C6" s="10" t="s">
        <v>93</v>
      </c>
      <c r="D6" s="13">
        <v>90</v>
      </c>
      <c r="E6" s="10" t="s">
        <v>51</v>
      </c>
      <c r="F6" s="72"/>
      <c r="G6" s="72"/>
      <c r="H6" s="81"/>
    </row>
    <row r="7" spans="1:8" ht="75" x14ac:dyDescent="0.25">
      <c r="A7" s="49">
        <f t="shared" si="0"/>
        <v>3</v>
      </c>
      <c r="B7" s="10" t="s">
        <v>70</v>
      </c>
      <c r="C7" s="10" t="s">
        <v>71</v>
      </c>
      <c r="D7" s="13">
        <v>90</v>
      </c>
      <c r="E7" s="10" t="s">
        <v>51</v>
      </c>
      <c r="F7" s="26">
        <v>610</v>
      </c>
      <c r="G7" s="26">
        <v>610</v>
      </c>
      <c r="H7" s="81"/>
    </row>
    <row r="8" spans="1:8" ht="150" x14ac:dyDescent="0.25">
      <c r="A8" s="49">
        <f t="shared" si="0"/>
        <v>4</v>
      </c>
      <c r="B8" s="10" t="s">
        <v>60</v>
      </c>
      <c r="C8" s="10" t="s">
        <v>61</v>
      </c>
      <c r="D8" s="10">
        <v>70</v>
      </c>
      <c r="E8" s="10" t="s">
        <v>51</v>
      </c>
      <c r="F8" s="5">
        <f>91949</f>
        <v>91949</v>
      </c>
      <c r="G8" s="32"/>
      <c r="H8" s="82"/>
    </row>
    <row r="9" spans="1:8" ht="75" x14ac:dyDescent="0.25">
      <c r="A9" s="49">
        <f t="shared" si="0"/>
        <v>5</v>
      </c>
      <c r="B9" s="10" t="s">
        <v>72</v>
      </c>
      <c r="C9" s="10" t="s">
        <v>73</v>
      </c>
      <c r="D9" s="10">
        <v>20</v>
      </c>
      <c r="E9" s="10" t="s">
        <v>156</v>
      </c>
      <c r="F9" s="5">
        <v>2974551</v>
      </c>
      <c r="G9" s="5"/>
      <c r="H9" s="81"/>
    </row>
    <row r="10" spans="1:8" ht="120" x14ac:dyDescent="0.25">
      <c r="A10" s="49">
        <f t="shared" si="0"/>
        <v>6</v>
      </c>
      <c r="B10" s="10" t="s">
        <v>74</v>
      </c>
      <c r="C10" s="10" t="s">
        <v>75</v>
      </c>
      <c r="D10" s="10">
        <v>70</v>
      </c>
      <c r="E10" s="10" t="s">
        <v>51</v>
      </c>
      <c r="F10" s="35"/>
      <c r="G10" s="35"/>
      <c r="H10" s="70"/>
    </row>
    <row r="11" spans="1:8" ht="75" x14ac:dyDescent="0.25">
      <c r="A11" s="49">
        <f t="shared" si="0"/>
        <v>7</v>
      </c>
      <c r="B11" s="34" t="s">
        <v>76</v>
      </c>
      <c r="C11" s="34" t="s">
        <v>86</v>
      </c>
      <c r="D11" s="10">
        <v>70</v>
      </c>
      <c r="E11" s="10" t="s">
        <v>51</v>
      </c>
      <c r="F11" s="5"/>
      <c r="G11" s="5"/>
      <c r="H11" s="84"/>
    </row>
    <row r="12" spans="1:8" ht="135" x14ac:dyDescent="0.25">
      <c r="A12" s="49">
        <f t="shared" si="0"/>
        <v>8</v>
      </c>
      <c r="B12" s="45" t="s">
        <v>87</v>
      </c>
      <c r="C12" s="45" t="s">
        <v>88</v>
      </c>
      <c r="D12" s="10">
        <v>70</v>
      </c>
      <c r="E12" s="10" t="s">
        <v>127</v>
      </c>
      <c r="F12" s="5">
        <v>2168273.2599999998</v>
      </c>
      <c r="G12" s="5">
        <v>2168273.2599999998</v>
      </c>
      <c r="H12" s="69"/>
    </row>
    <row r="13" spans="1:8" ht="96" customHeight="1" x14ac:dyDescent="0.25">
      <c r="A13" s="49">
        <f t="shared" si="0"/>
        <v>9</v>
      </c>
      <c r="B13" s="31" t="s">
        <v>68</v>
      </c>
      <c r="C13" s="27" t="s">
        <v>69</v>
      </c>
      <c r="D13" s="31">
        <v>3</v>
      </c>
      <c r="E13" s="10" t="s">
        <v>157</v>
      </c>
      <c r="F13" s="59">
        <f>5100+55000+459234.38</f>
        <v>519334.38</v>
      </c>
      <c r="G13" s="60"/>
      <c r="H13" s="70"/>
    </row>
    <row r="14" spans="1:8" ht="78.75" x14ac:dyDescent="0.25">
      <c r="A14" s="49">
        <f t="shared" si="0"/>
        <v>10</v>
      </c>
      <c r="B14" s="10" t="s">
        <v>56</v>
      </c>
      <c r="C14" s="18" t="s">
        <v>57</v>
      </c>
      <c r="D14" s="10">
        <v>3</v>
      </c>
      <c r="E14" s="10" t="s">
        <v>51</v>
      </c>
      <c r="F14" s="5">
        <f>96589</f>
        <v>96589</v>
      </c>
      <c r="G14" s="32"/>
      <c r="H14" s="70"/>
    </row>
    <row r="15" spans="1:8" ht="75" x14ac:dyDescent="0.25">
      <c r="A15" s="49">
        <f t="shared" si="0"/>
        <v>11</v>
      </c>
      <c r="B15" s="28" t="s">
        <v>66</v>
      </c>
      <c r="C15" s="18" t="s">
        <v>67</v>
      </c>
      <c r="D15" s="28">
        <v>50</v>
      </c>
      <c r="E15" s="10" t="s">
        <v>51</v>
      </c>
      <c r="F15" s="29">
        <f>6199</f>
        <v>6199</v>
      </c>
      <c r="G15" s="61"/>
      <c r="H15" s="81"/>
    </row>
    <row r="16" spans="1:8" ht="72" customHeight="1" x14ac:dyDescent="0.25">
      <c r="A16" s="71">
        <f t="shared" si="0"/>
        <v>12</v>
      </c>
      <c r="B16" s="28" t="s">
        <v>111</v>
      </c>
      <c r="C16" s="18" t="s">
        <v>112</v>
      </c>
      <c r="D16" s="28">
        <v>55</v>
      </c>
      <c r="E16" s="10" t="s">
        <v>51</v>
      </c>
      <c r="F16" s="29"/>
      <c r="G16" s="61"/>
      <c r="H16" s="81"/>
    </row>
    <row r="17" spans="1:8" ht="75" x14ac:dyDescent="0.25">
      <c r="A17" s="71">
        <f t="shared" si="0"/>
        <v>13</v>
      </c>
      <c r="B17" s="28" t="s">
        <v>82</v>
      </c>
      <c r="C17" s="18" t="s">
        <v>83</v>
      </c>
      <c r="D17" s="28">
        <v>49</v>
      </c>
      <c r="E17" s="10" t="s">
        <v>51</v>
      </c>
      <c r="F17" s="29"/>
      <c r="G17" s="30"/>
      <c r="H17" s="83"/>
    </row>
    <row r="18" spans="1:8" ht="63" customHeight="1" x14ac:dyDescent="0.25">
      <c r="A18" s="71">
        <f t="shared" si="0"/>
        <v>14</v>
      </c>
      <c r="B18" s="28" t="s">
        <v>113</v>
      </c>
      <c r="C18" s="18" t="s">
        <v>114</v>
      </c>
      <c r="D18" s="28">
        <v>49</v>
      </c>
      <c r="E18" s="10" t="s">
        <v>51</v>
      </c>
      <c r="F18" s="61"/>
      <c r="G18" s="30"/>
      <c r="H18" s="83"/>
    </row>
    <row r="19" spans="1:8" ht="135" x14ac:dyDescent="0.25">
      <c r="A19" s="71">
        <f t="shared" si="0"/>
        <v>15</v>
      </c>
      <c r="B19" s="10" t="s">
        <v>106</v>
      </c>
      <c r="C19" s="10" t="s">
        <v>107</v>
      </c>
      <c r="D19" s="13">
        <v>50</v>
      </c>
      <c r="E19" s="10" t="s">
        <v>128</v>
      </c>
      <c r="F19" s="5">
        <v>2110800</v>
      </c>
      <c r="G19" s="5"/>
      <c r="H19" s="69"/>
    </row>
    <row r="20" spans="1:8" ht="53.25" customHeight="1" x14ac:dyDescent="0.25">
      <c r="A20" s="71">
        <f t="shared" si="0"/>
        <v>16</v>
      </c>
      <c r="B20" s="10" t="s">
        <v>115</v>
      </c>
      <c r="C20" s="10" t="s">
        <v>116</v>
      </c>
      <c r="D20" s="13">
        <v>1</v>
      </c>
      <c r="E20" s="10" t="s">
        <v>51</v>
      </c>
      <c r="F20" s="5"/>
      <c r="G20" s="5"/>
      <c r="H20" s="69"/>
    </row>
    <row r="21" spans="1:8" ht="75" x14ac:dyDescent="0.25">
      <c r="A21" s="71">
        <f t="shared" si="0"/>
        <v>17</v>
      </c>
      <c r="B21" s="25" t="s">
        <v>62</v>
      </c>
      <c r="C21" s="25" t="s">
        <v>63</v>
      </c>
      <c r="D21" s="25">
        <v>90</v>
      </c>
      <c r="E21" s="10" t="s">
        <v>51</v>
      </c>
      <c r="F21" s="5"/>
      <c r="G21" s="5"/>
      <c r="H21" s="69"/>
    </row>
    <row r="22" spans="1:8" ht="75" x14ac:dyDescent="0.25">
      <c r="A22" s="49">
        <f t="shared" si="0"/>
        <v>18</v>
      </c>
      <c r="B22" s="10" t="s">
        <v>58</v>
      </c>
      <c r="C22" s="10" t="s">
        <v>59</v>
      </c>
      <c r="D22" s="10">
        <v>90</v>
      </c>
      <c r="E22" s="10" t="s">
        <v>51</v>
      </c>
      <c r="F22" s="20">
        <v>20950</v>
      </c>
      <c r="G22" s="32"/>
      <c r="H22" s="69"/>
    </row>
    <row r="23" spans="1:8" ht="75" x14ac:dyDescent="0.25">
      <c r="A23" s="71">
        <f t="shared" si="0"/>
        <v>19</v>
      </c>
      <c r="B23" s="10" t="s">
        <v>108</v>
      </c>
      <c r="C23" s="10" t="s">
        <v>109</v>
      </c>
      <c r="D23" s="10">
        <v>70</v>
      </c>
      <c r="E23" s="10" t="s">
        <v>51</v>
      </c>
      <c r="F23" s="20"/>
      <c r="G23" s="32"/>
      <c r="H23" s="81"/>
    </row>
    <row r="24" spans="1:8" ht="75" x14ac:dyDescent="0.25">
      <c r="A24" s="94">
        <f t="shared" si="0"/>
        <v>20</v>
      </c>
      <c r="B24" s="31" t="s">
        <v>84</v>
      </c>
      <c r="C24" s="42" t="s">
        <v>85</v>
      </c>
      <c r="D24" s="31">
        <v>70</v>
      </c>
      <c r="E24" s="28" t="s">
        <v>51</v>
      </c>
      <c r="F24" s="96"/>
      <c r="G24" s="32"/>
      <c r="H24" s="81"/>
    </row>
    <row r="25" spans="1:8" ht="75" x14ac:dyDescent="0.25">
      <c r="A25" s="92">
        <f t="shared" si="0"/>
        <v>21</v>
      </c>
      <c r="B25" s="10" t="s">
        <v>117</v>
      </c>
      <c r="C25" s="87" t="s">
        <v>118</v>
      </c>
      <c r="D25" s="10">
        <v>90</v>
      </c>
      <c r="E25" s="10" t="s">
        <v>51</v>
      </c>
      <c r="F25" s="20"/>
      <c r="G25" s="32"/>
      <c r="H25" s="81"/>
    </row>
    <row r="26" spans="1:8" ht="75" x14ac:dyDescent="0.25">
      <c r="A26" s="92">
        <f t="shared" si="0"/>
        <v>22</v>
      </c>
      <c r="B26" s="10" t="s">
        <v>99</v>
      </c>
      <c r="C26" s="49" t="s">
        <v>100</v>
      </c>
      <c r="D26" s="10">
        <v>70</v>
      </c>
      <c r="E26" s="10" t="s">
        <v>51</v>
      </c>
      <c r="F26" s="20"/>
      <c r="G26" s="32"/>
      <c r="H26" s="81"/>
    </row>
    <row r="27" spans="1:8" ht="75" x14ac:dyDescent="0.25">
      <c r="A27" s="92">
        <f t="shared" si="0"/>
        <v>23</v>
      </c>
      <c r="B27" s="10" t="s">
        <v>124</v>
      </c>
      <c r="C27" s="92" t="s">
        <v>125</v>
      </c>
      <c r="D27" s="10">
        <v>80</v>
      </c>
      <c r="E27" s="10" t="s">
        <v>51</v>
      </c>
      <c r="F27" s="20">
        <v>98000</v>
      </c>
      <c r="G27" s="32"/>
      <c r="H27" s="81"/>
    </row>
    <row r="28" spans="1:8" ht="75" x14ac:dyDescent="0.25">
      <c r="A28" s="92">
        <f t="shared" si="0"/>
        <v>24</v>
      </c>
      <c r="B28" s="10" t="s">
        <v>32</v>
      </c>
      <c r="C28" s="10" t="s">
        <v>33</v>
      </c>
      <c r="D28" s="13">
        <v>80</v>
      </c>
      <c r="E28" s="10" t="s">
        <v>51</v>
      </c>
      <c r="F28" s="14"/>
      <c r="G28" s="14"/>
      <c r="H28" s="69"/>
    </row>
    <row r="29" spans="1:8" ht="83.25" customHeight="1" x14ac:dyDescent="0.25">
      <c r="A29" s="49">
        <f t="shared" si="0"/>
        <v>25</v>
      </c>
      <c r="B29" s="12" t="s">
        <v>53</v>
      </c>
      <c r="C29" s="10" t="s">
        <v>52</v>
      </c>
      <c r="D29" s="13">
        <v>90</v>
      </c>
      <c r="E29" s="10" t="s">
        <v>51</v>
      </c>
      <c r="F29" s="14">
        <f>35000+6175+7700</f>
        <v>48875</v>
      </c>
      <c r="G29" s="14"/>
      <c r="H29" s="70"/>
    </row>
    <row r="30" spans="1:8" ht="83.25" customHeight="1" x14ac:dyDescent="0.25">
      <c r="A30" s="92">
        <f t="shared" si="0"/>
        <v>26</v>
      </c>
      <c r="B30" s="12" t="s">
        <v>122</v>
      </c>
      <c r="C30" s="10" t="s">
        <v>123</v>
      </c>
      <c r="D30" s="13">
        <v>87</v>
      </c>
      <c r="E30" s="10" t="s">
        <v>51</v>
      </c>
      <c r="F30" s="14">
        <f>138+1300</f>
        <v>1438</v>
      </c>
      <c r="G30" s="14"/>
      <c r="H30" s="70"/>
    </row>
    <row r="31" spans="1:8" ht="75" x14ac:dyDescent="0.25">
      <c r="A31" s="92">
        <f t="shared" si="0"/>
        <v>27</v>
      </c>
      <c r="B31" s="12" t="s">
        <v>95</v>
      </c>
      <c r="C31" s="10" t="s">
        <v>96</v>
      </c>
      <c r="D31" s="13">
        <v>80</v>
      </c>
      <c r="E31" s="10" t="s">
        <v>51</v>
      </c>
      <c r="F31" s="14"/>
      <c r="G31" s="33"/>
      <c r="H31" s="85"/>
    </row>
    <row r="32" spans="1:8" ht="75" x14ac:dyDescent="0.25">
      <c r="A32" s="92">
        <f t="shared" si="0"/>
        <v>28</v>
      </c>
      <c r="B32" s="15" t="s">
        <v>54</v>
      </c>
      <c r="C32" s="10" t="s">
        <v>55</v>
      </c>
      <c r="D32" s="13">
        <v>37</v>
      </c>
      <c r="E32" s="10" t="s">
        <v>94</v>
      </c>
      <c r="F32" s="14"/>
      <c r="G32" s="14"/>
      <c r="H32" s="69"/>
    </row>
    <row r="33" spans="1:8" ht="75" x14ac:dyDescent="0.25">
      <c r="A33" s="92">
        <f t="shared" si="0"/>
        <v>29</v>
      </c>
      <c r="B33" s="15" t="s">
        <v>78</v>
      </c>
      <c r="C33" s="38" t="s">
        <v>79</v>
      </c>
      <c r="D33" s="13">
        <v>80</v>
      </c>
      <c r="E33" s="10" t="s">
        <v>94</v>
      </c>
      <c r="F33" s="14"/>
      <c r="G33" s="14"/>
      <c r="H33" s="83"/>
    </row>
    <row r="34" spans="1:8" ht="75" x14ac:dyDescent="0.25">
      <c r="A34" s="49">
        <f t="shared" si="0"/>
        <v>30</v>
      </c>
      <c r="B34" s="36" t="s">
        <v>110</v>
      </c>
      <c r="C34" s="36" t="s">
        <v>77</v>
      </c>
      <c r="D34" s="10">
        <v>60</v>
      </c>
      <c r="E34" s="10" t="s">
        <v>94</v>
      </c>
      <c r="F34" s="14"/>
      <c r="G34" s="14"/>
      <c r="H34" s="83"/>
    </row>
    <row r="35" spans="1:8" ht="75" x14ac:dyDescent="0.25">
      <c r="A35" s="49">
        <f t="shared" si="0"/>
        <v>31</v>
      </c>
      <c r="B35" s="15" t="s">
        <v>34</v>
      </c>
      <c r="C35" s="10" t="s">
        <v>35</v>
      </c>
      <c r="D35" s="13">
        <v>75</v>
      </c>
      <c r="E35" s="10" t="s">
        <v>51</v>
      </c>
      <c r="F35" s="14">
        <f>272680</f>
        <v>272680</v>
      </c>
      <c r="G35" s="14">
        <f>272680</f>
        <v>272680</v>
      </c>
      <c r="H35" s="81"/>
    </row>
    <row r="36" spans="1:8" ht="75" x14ac:dyDescent="0.25">
      <c r="A36" s="49">
        <f t="shared" si="0"/>
        <v>32</v>
      </c>
      <c r="B36" s="10" t="s">
        <v>64</v>
      </c>
      <c r="C36" s="10" t="s">
        <v>65</v>
      </c>
      <c r="D36" s="10">
        <v>75</v>
      </c>
      <c r="E36" s="10" t="s">
        <v>51</v>
      </c>
      <c r="F36" s="26">
        <v>30000</v>
      </c>
      <c r="G36" s="26">
        <v>30000</v>
      </c>
      <c r="H36" s="81"/>
    </row>
    <row r="37" spans="1:8" ht="75" x14ac:dyDescent="0.25">
      <c r="A37" s="49">
        <f t="shared" si="0"/>
        <v>33</v>
      </c>
      <c r="B37" s="10" t="s">
        <v>80</v>
      </c>
      <c r="C37" s="10" t="s">
        <v>81</v>
      </c>
      <c r="D37" s="10">
        <v>75</v>
      </c>
      <c r="E37" s="10" t="s">
        <v>51</v>
      </c>
      <c r="F37" s="14"/>
      <c r="G37" s="14"/>
      <c r="H37" s="69"/>
    </row>
    <row r="38" spans="1:8" ht="91.5" customHeight="1" x14ac:dyDescent="0.25">
      <c r="A38" s="71">
        <f t="shared" si="0"/>
        <v>34</v>
      </c>
      <c r="B38" s="10" t="s">
        <v>104</v>
      </c>
      <c r="C38" s="10" t="s">
        <v>105</v>
      </c>
      <c r="D38" s="10">
        <v>75</v>
      </c>
      <c r="E38" s="10" t="s">
        <v>51</v>
      </c>
      <c r="F38" s="14"/>
      <c r="G38" s="14"/>
      <c r="H38" s="81"/>
    </row>
    <row r="39" spans="1:8" ht="93" customHeight="1" x14ac:dyDescent="0.25">
      <c r="A39" s="71">
        <f t="shared" si="0"/>
        <v>35</v>
      </c>
      <c r="B39" s="10" t="s">
        <v>101</v>
      </c>
      <c r="C39" s="10" t="s">
        <v>102</v>
      </c>
      <c r="D39" s="10">
        <v>75</v>
      </c>
      <c r="E39" s="10" t="s">
        <v>51</v>
      </c>
      <c r="F39" s="14"/>
      <c r="G39" s="14"/>
      <c r="H39" s="81"/>
    </row>
    <row r="40" spans="1:8" ht="75" x14ac:dyDescent="0.25">
      <c r="A40" s="68">
        <f t="shared" si="0"/>
        <v>36</v>
      </c>
      <c r="B40" s="10" t="s">
        <v>98</v>
      </c>
      <c r="C40" s="10" t="s">
        <v>97</v>
      </c>
      <c r="D40" s="10">
        <v>75</v>
      </c>
      <c r="E40" s="10" t="s">
        <v>51</v>
      </c>
      <c r="F40" s="26"/>
      <c r="G40" s="26"/>
      <c r="H40" s="81"/>
    </row>
    <row r="41" spans="1:8" x14ac:dyDescent="0.25">
      <c r="F41" s="24">
        <f>SUM(F5:F40)</f>
        <v>8490368.6400000006</v>
      </c>
      <c r="G41" s="24">
        <f>SUM(G5:G40)</f>
        <v>2521683.2599999998</v>
      </c>
      <c r="H41" s="86"/>
    </row>
    <row r="42" spans="1:8" x14ac:dyDescent="0.25">
      <c r="F42" s="39"/>
      <c r="G42" s="39"/>
    </row>
    <row r="43" spans="1:8" x14ac:dyDescent="0.25">
      <c r="F43" s="40"/>
      <c r="G43" s="40"/>
    </row>
  </sheetData>
  <mergeCells count="1">
    <mergeCell ref="A1:G1"/>
  </mergeCells>
  <pageMargins left="0.70866141732283472" right="0.70866141732283472" top="0" bottom="0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E101" sqref="E101"/>
    </sheetView>
  </sheetViews>
  <sheetFormatPr defaultRowHeight="15" x14ac:dyDescent="0.25"/>
  <cols>
    <col min="2" max="2" width="18.28515625" customWidth="1"/>
    <col min="3" max="3" width="29.28515625" customWidth="1"/>
    <col min="4" max="4" width="20.42578125" customWidth="1"/>
    <col min="5" max="5" width="36.85546875" style="100" customWidth="1"/>
    <col min="6" max="6" width="17.7109375" customWidth="1"/>
    <col min="7" max="7" width="19.7109375" customWidth="1"/>
    <col min="8" max="8" width="13.85546875" style="100" customWidth="1"/>
  </cols>
  <sheetData>
    <row r="1" spans="1:8" ht="50.25" customHeight="1" x14ac:dyDescent="0.25">
      <c r="A1" s="102" t="s">
        <v>121</v>
      </c>
      <c r="B1" s="102"/>
      <c r="C1" s="102"/>
      <c r="D1" s="102"/>
      <c r="E1" s="102"/>
      <c r="F1" s="102"/>
      <c r="G1" s="102"/>
      <c r="H1" s="102"/>
    </row>
    <row r="2" spans="1:8" x14ac:dyDescent="0.25">
      <c r="A2" s="6"/>
      <c r="B2" s="6"/>
      <c r="C2" s="6"/>
      <c r="D2" s="6"/>
      <c r="F2" s="6"/>
      <c r="G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95" t="s">
        <v>24</v>
      </c>
      <c r="F3" s="3" t="s">
        <v>25</v>
      </c>
      <c r="G3" s="3" t="s">
        <v>26</v>
      </c>
      <c r="H3" s="98" t="s">
        <v>27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95">
        <v>5</v>
      </c>
      <c r="F4" s="3">
        <v>6</v>
      </c>
      <c r="G4" s="3">
        <v>7</v>
      </c>
      <c r="H4" s="98">
        <v>8</v>
      </c>
    </row>
    <row r="5" spans="1:8" ht="270" x14ac:dyDescent="0.25">
      <c r="A5" s="94">
        <v>1</v>
      </c>
      <c r="B5" s="15" t="s">
        <v>36</v>
      </c>
      <c r="C5" s="10" t="s">
        <v>37</v>
      </c>
      <c r="D5" s="13">
        <v>90</v>
      </c>
      <c r="E5" s="67" t="s">
        <v>165</v>
      </c>
      <c r="F5" s="19">
        <v>1511515.02</v>
      </c>
      <c r="G5" s="19">
        <v>1511515.02</v>
      </c>
      <c r="H5" s="20">
        <v>100</v>
      </c>
    </row>
    <row r="6" spans="1:8" ht="30" x14ac:dyDescent="0.25">
      <c r="A6" s="94">
        <f t="shared" ref="A6:A41" si="0">A5+1</f>
        <v>2</v>
      </c>
      <c r="B6" s="15" t="s">
        <v>92</v>
      </c>
      <c r="C6" s="10" t="s">
        <v>93</v>
      </c>
      <c r="D6" s="13">
        <v>90</v>
      </c>
      <c r="E6" s="67" t="s">
        <v>166</v>
      </c>
      <c r="F6" s="26">
        <v>1463760</v>
      </c>
      <c r="G6" s="26">
        <v>1463760</v>
      </c>
      <c r="H6" s="109">
        <v>100</v>
      </c>
    </row>
    <row r="7" spans="1:8" ht="195" x14ac:dyDescent="0.25">
      <c r="A7" s="94">
        <f t="shared" si="0"/>
        <v>3</v>
      </c>
      <c r="B7" s="10" t="s">
        <v>70</v>
      </c>
      <c r="C7" s="10" t="s">
        <v>71</v>
      </c>
      <c r="D7" s="13">
        <v>90</v>
      </c>
      <c r="E7" s="67" t="s">
        <v>167</v>
      </c>
      <c r="F7" s="26">
        <v>3725679.81</v>
      </c>
      <c r="G7" s="26">
        <v>3725679.81</v>
      </c>
      <c r="H7" s="109">
        <v>100</v>
      </c>
    </row>
    <row r="8" spans="1:8" ht="180" x14ac:dyDescent="0.25">
      <c r="A8" s="94">
        <f t="shared" si="0"/>
        <v>4</v>
      </c>
      <c r="B8" s="10" t="s">
        <v>60</v>
      </c>
      <c r="C8" s="10" t="s">
        <v>61</v>
      </c>
      <c r="D8" s="10">
        <v>70</v>
      </c>
      <c r="E8" s="67" t="s">
        <v>168</v>
      </c>
      <c r="F8" s="5">
        <v>707029</v>
      </c>
      <c r="G8" s="32">
        <v>0</v>
      </c>
      <c r="H8" s="62">
        <v>0</v>
      </c>
    </row>
    <row r="9" spans="1:8" ht="75" x14ac:dyDescent="0.25">
      <c r="A9" s="94">
        <f t="shared" si="0"/>
        <v>5</v>
      </c>
      <c r="B9" s="10" t="s">
        <v>72</v>
      </c>
      <c r="C9" s="10" t="s">
        <v>73</v>
      </c>
      <c r="D9" s="10">
        <v>20</v>
      </c>
      <c r="E9" s="67" t="s">
        <v>169</v>
      </c>
      <c r="F9" s="5">
        <v>9134733.9000000004</v>
      </c>
      <c r="G9" s="5">
        <v>0</v>
      </c>
      <c r="H9" s="110">
        <v>0</v>
      </c>
    </row>
    <row r="10" spans="1:8" ht="195" x14ac:dyDescent="0.25">
      <c r="A10" s="94">
        <f t="shared" si="0"/>
        <v>6</v>
      </c>
      <c r="B10" s="10" t="s">
        <v>74</v>
      </c>
      <c r="C10" s="10" t="s">
        <v>75</v>
      </c>
      <c r="D10" s="10">
        <v>70</v>
      </c>
      <c r="E10" s="67" t="s">
        <v>170</v>
      </c>
      <c r="F10" s="35">
        <v>317012</v>
      </c>
      <c r="G10" s="35">
        <v>0</v>
      </c>
      <c r="H10" s="111">
        <v>0</v>
      </c>
    </row>
    <row r="11" spans="1:8" ht="75" x14ac:dyDescent="0.25">
      <c r="A11" s="94">
        <f t="shared" si="0"/>
        <v>7</v>
      </c>
      <c r="B11" s="94" t="s">
        <v>76</v>
      </c>
      <c r="C11" s="94" t="s">
        <v>86</v>
      </c>
      <c r="D11" s="10">
        <v>70</v>
      </c>
      <c r="E11" s="67" t="s">
        <v>171</v>
      </c>
      <c r="F11" s="5">
        <v>20051360.780000001</v>
      </c>
      <c r="G11" s="5">
        <v>16805500.68</v>
      </c>
      <c r="H11" s="110">
        <v>83.81</v>
      </c>
    </row>
    <row r="12" spans="1:8" ht="150" x14ac:dyDescent="0.25">
      <c r="A12" s="94">
        <f t="shared" si="0"/>
        <v>8</v>
      </c>
      <c r="B12" s="94" t="s">
        <v>87</v>
      </c>
      <c r="C12" s="94" t="s">
        <v>88</v>
      </c>
      <c r="D12" s="10">
        <v>70</v>
      </c>
      <c r="E12" s="67" t="s">
        <v>172</v>
      </c>
      <c r="F12" s="5">
        <v>6291365.2599999998</v>
      </c>
      <c r="G12" s="5">
        <v>5968273.2599999998</v>
      </c>
      <c r="H12" s="110">
        <v>94.86</v>
      </c>
    </row>
    <row r="13" spans="1:8" ht="195" x14ac:dyDescent="0.25">
      <c r="A13" s="94">
        <f t="shared" si="0"/>
        <v>9</v>
      </c>
      <c r="B13" s="31" t="s">
        <v>68</v>
      </c>
      <c r="C13" s="27" t="s">
        <v>69</v>
      </c>
      <c r="D13" s="31">
        <v>3</v>
      </c>
      <c r="E13" s="67" t="s">
        <v>173</v>
      </c>
      <c r="F13" s="59">
        <v>693927.38</v>
      </c>
      <c r="G13" s="60">
        <v>0</v>
      </c>
      <c r="H13" s="112">
        <v>0</v>
      </c>
    </row>
    <row r="14" spans="1:8" ht="180" x14ac:dyDescent="0.25">
      <c r="A14" s="94">
        <f t="shared" si="0"/>
        <v>10</v>
      </c>
      <c r="B14" s="10" t="s">
        <v>56</v>
      </c>
      <c r="C14" s="18" t="s">
        <v>57</v>
      </c>
      <c r="D14" s="10">
        <v>3</v>
      </c>
      <c r="E14" s="67" t="s">
        <v>168</v>
      </c>
      <c r="F14" s="5">
        <v>242576</v>
      </c>
      <c r="G14" s="32">
        <v>0</v>
      </c>
      <c r="H14" s="62">
        <v>0</v>
      </c>
    </row>
    <row r="15" spans="1:8" ht="90" x14ac:dyDescent="0.25">
      <c r="A15" s="94">
        <f t="shared" si="0"/>
        <v>11</v>
      </c>
      <c r="B15" s="28" t="s">
        <v>66</v>
      </c>
      <c r="C15" s="18" t="s">
        <v>67</v>
      </c>
      <c r="D15" s="28">
        <v>50</v>
      </c>
      <c r="E15" s="67" t="s">
        <v>51</v>
      </c>
      <c r="F15" s="29">
        <v>315840</v>
      </c>
      <c r="G15" s="61">
        <v>0</v>
      </c>
      <c r="H15" s="113">
        <v>0</v>
      </c>
    </row>
    <row r="16" spans="1:8" ht="105" x14ac:dyDescent="0.25">
      <c r="A16" s="94">
        <f t="shared" si="0"/>
        <v>12</v>
      </c>
      <c r="B16" s="28" t="s">
        <v>111</v>
      </c>
      <c r="C16" s="18" t="s">
        <v>112</v>
      </c>
      <c r="D16" s="28">
        <v>55</v>
      </c>
      <c r="E16" s="67" t="s">
        <v>174</v>
      </c>
      <c r="F16" s="29">
        <v>1978132.2</v>
      </c>
      <c r="G16" s="61">
        <v>0</v>
      </c>
      <c r="H16" s="113">
        <v>0</v>
      </c>
    </row>
    <row r="17" spans="1:8" ht="63" x14ac:dyDescent="0.25">
      <c r="A17" s="94">
        <f t="shared" si="0"/>
        <v>13</v>
      </c>
      <c r="B17" s="28" t="s">
        <v>113</v>
      </c>
      <c r="C17" s="18" t="s">
        <v>114</v>
      </c>
      <c r="D17" s="28">
        <v>49</v>
      </c>
      <c r="E17" s="67" t="s">
        <v>175</v>
      </c>
      <c r="F17" s="29">
        <v>1971133.2</v>
      </c>
      <c r="G17" s="30">
        <v>0</v>
      </c>
      <c r="H17" s="114">
        <v>0</v>
      </c>
    </row>
    <row r="18" spans="1:8" ht="90" x14ac:dyDescent="0.25">
      <c r="A18" s="94">
        <f t="shared" si="0"/>
        <v>14</v>
      </c>
      <c r="B18" s="28" t="s">
        <v>159</v>
      </c>
      <c r="C18" s="18" t="s">
        <v>160</v>
      </c>
      <c r="D18" s="28">
        <v>1</v>
      </c>
      <c r="E18" s="67" t="s">
        <v>51</v>
      </c>
      <c r="F18" s="29">
        <v>194192</v>
      </c>
      <c r="G18" s="30">
        <v>0</v>
      </c>
      <c r="H18" s="114">
        <v>0</v>
      </c>
    </row>
    <row r="19" spans="1:8" ht="165" x14ac:dyDescent="0.25">
      <c r="A19" s="94">
        <f t="shared" si="0"/>
        <v>15</v>
      </c>
      <c r="B19" s="10" t="s">
        <v>106</v>
      </c>
      <c r="C19" s="10" t="s">
        <v>107</v>
      </c>
      <c r="D19" s="13">
        <v>50</v>
      </c>
      <c r="E19" s="67" t="s">
        <v>176</v>
      </c>
      <c r="F19" s="5">
        <v>2775700</v>
      </c>
      <c r="G19" s="5">
        <v>0</v>
      </c>
      <c r="H19" s="110">
        <v>0</v>
      </c>
    </row>
    <row r="20" spans="1:8" ht="45" x14ac:dyDescent="0.25">
      <c r="A20" s="94">
        <f t="shared" si="0"/>
        <v>16</v>
      </c>
      <c r="B20" s="10" t="s">
        <v>115</v>
      </c>
      <c r="C20" s="10" t="s">
        <v>116</v>
      </c>
      <c r="D20" s="13">
        <v>1</v>
      </c>
      <c r="E20" s="67" t="s">
        <v>177</v>
      </c>
      <c r="F20" s="5">
        <v>616059.44999999995</v>
      </c>
      <c r="G20" s="5">
        <v>0</v>
      </c>
      <c r="H20" s="110">
        <v>0</v>
      </c>
    </row>
    <row r="21" spans="1:8" ht="90" x14ac:dyDescent="0.25">
      <c r="A21" s="94">
        <f t="shared" si="0"/>
        <v>17</v>
      </c>
      <c r="B21" s="25" t="s">
        <v>62</v>
      </c>
      <c r="C21" s="25" t="s">
        <v>63</v>
      </c>
      <c r="D21" s="25">
        <v>90</v>
      </c>
      <c r="E21" s="67" t="s">
        <v>51</v>
      </c>
      <c r="F21" s="5">
        <v>466064.07</v>
      </c>
      <c r="G21" s="5">
        <v>466064.07</v>
      </c>
      <c r="H21" s="110">
        <v>100</v>
      </c>
    </row>
    <row r="22" spans="1:8" ht="180" x14ac:dyDescent="0.25">
      <c r="A22" s="94">
        <f t="shared" si="0"/>
        <v>18</v>
      </c>
      <c r="B22" s="10" t="s">
        <v>58</v>
      </c>
      <c r="C22" s="10" t="s">
        <v>59</v>
      </c>
      <c r="D22" s="10">
        <v>90</v>
      </c>
      <c r="E22" s="67" t="s">
        <v>168</v>
      </c>
      <c r="F22" s="20">
        <v>339431</v>
      </c>
      <c r="G22" s="32">
        <v>0</v>
      </c>
      <c r="H22" s="62">
        <v>0</v>
      </c>
    </row>
    <row r="23" spans="1:8" ht="90" x14ac:dyDescent="0.25">
      <c r="A23" s="94">
        <f t="shared" si="0"/>
        <v>19</v>
      </c>
      <c r="B23" s="10" t="s">
        <v>161</v>
      </c>
      <c r="C23" s="10" t="s">
        <v>162</v>
      </c>
      <c r="D23" s="10">
        <v>80</v>
      </c>
      <c r="E23" s="67" t="s">
        <v>51</v>
      </c>
      <c r="F23" s="20">
        <v>33047</v>
      </c>
      <c r="G23" s="50">
        <v>0</v>
      </c>
      <c r="H23" s="115">
        <v>0</v>
      </c>
    </row>
    <row r="24" spans="1:8" ht="90" x14ac:dyDescent="0.25">
      <c r="A24" s="94">
        <f t="shared" si="0"/>
        <v>20</v>
      </c>
      <c r="B24" s="10" t="s">
        <v>108</v>
      </c>
      <c r="C24" s="10" t="s">
        <v>109</v>
      </c>
      <c r="D24" s="10">
        <v>70</v>
      </c>
      <c r="E24" s="67" t="s">
        <v>51</v>
      </c>
      <c r="F24" s="20">
        <v>26497</v>
      </c>
      <c r="G24" s="50">
        <v>0</v>
      </c>
      <c r="H24" s="115">
        <v>0</v>
      </c>
    </row>
    <row r="25" spans="1:8" ht="90" x14ac:dyDescent="0.25">
      <c r="A25" s="94">
        <f t="shared" si="0"/>
        <v>21</v>
      </c>
      <c r="B25" s="10" t="s">
        <v>163</v>
      </c>
      <c r="C25" s="10" t="s">
        <v>126</v>
      </c>
      <c r="D25" s="10">
        <v>70</v>
      </c>
      <c r="E25" s="101" t="s">
        <v>51</v>
      </c>
      <c r="F25" s="20">
        <v>52970</v>
      </c>
      <c r="G25" s="32">
        <v>0</v>
      </c>
      <c r="H25" s="62">
        <v>0</v>
      </c>
    </row>
    <row r="26" spans="1:8" ht="180" x14ac:dyDescent="0.25">
      <c r="A26" s="94">
        <f t="shared" si="0"/>
        <v>22</v>
      </c>
      <c r="B26" s="31" t="s">
        <v>84</v>
      </c>
      <c r="C26" s="93" t="s">
        <v>85</v>
      </c>
      <c r="D26" s="31">
        <v>70</v>
      </c>
      <c r="E26" s="101" t="s">
        <v>178</v>
      </c>
      <c r="F26" s="96">
        <v>110380</v>
      </c>
      <c r="G26" s="60">
        <v>0</v>
      </c>
      <c r="H26" s="112">
        <v>0</v>
      </c>
    </row>
    <row r="27" spans="1:8" ht="90" x14ac:dyDescent="0.25">
      <c r="A27" s="94">
        <f t="shared" si="0"/>
        <v>23</v>
      </c>
      <c r="B27" s="10" t="s">
        <v>117</v>
      </c>
      <c r="C27" s="94" t="s">
        <v>118</v>
      </c>
      <c r="D27" s="10">
        <v>90</v>
      </c>
      <c r="E27" s="67" t="s">
        <v>51</v>
      </c>
      <c r="F27" s="20">
        <v>6900</v>
      </c>
      <c r="G27" s="32">
        <v>6900</v>
      </c>
      <c r="H27" s="62">
        <v>100</v>
      </c>
    </row>
    <row r="28" spans="1:8" ht="90" x14ac:dyDescent="0.25">
      <c r="A28" s="94">
        <f t="shared" si="0"/>
        <v>24</v>
      </c>
      <c r="B28" s="10" t="s">
        <v>99</v>
      </c>
      <c r="C28" s="94" t="s">
        <v>100</v>
      </c>
      <c r="D28" s="10">
        <v>70</v>
      </c>
      <c r="E28" s="67" t="s">
        <v>51</v>
      </c>
      <c r="F28" s="20">
        <v>2299</v>
      </c>
      <c r="G28" s="32">
        <v>0</v>
      </c>
      <c r="H28" s="62">
        <v>0</v>
      </c>
    </row>
    <row r="29" spans="1:8" ht="90" x14ac:dyDescent="0.25">
      <c r="A29" s="94">
        <f t="shared" si="0"/>
        <v>25</v>
      </c>
      <c r="B29" s="10" t="s">
        <v>164</v>
      </c>
      <c r="C29" s="94" t="s">
        <v>125</v>
      </c>
      <c r="D29" s="10">
        <v>80</v>
      </c>
      <c r="E29" s="67" t="s">
        <v>51</v>
      </c>
      <c r="F29" s="20">
        <v>98000</v>
      </c>
      <c r="G29" s="32">
        <v>0</v>
      </c>
      <c r="H29" s="62">
        <v>0</v>
      </c>
    </row>
    <row r="30" spans="1:8" ht="180" x14ac:dyDescent="0.25">
      <c r="A30" s="94">
        <f t="shared" si="0"/>
        <v>26</v>
      </c>
      <c r="B30" s="10" t="s">
        <v>32</v>
      </c>
      <c r="C30" s="10" t="s">
        <v>33</v>
      </c>
      <c r="D30" s="13">
        <v>80</v>
      </c>
      <c r="E30" s="67" t="s">
        <v>178</v>
      </c>
      <c r="F30" s="14">
        <v>201185.56</v>
      </c>
      <c r="G30" s="14">
        <v>97767.56</v>
      </c>
      <c r="H30" s="116">
        <v>48.6</v>
      </c>
    </row>
    <row r="31" spans="1:8" ht="180" x14ac:dyDescent="0.25">
      <c r="A31" s="94">
        <f t="shared" si="0"/>
        <v>27</v>
      </c>
      <c r="B31" s="12" t="s">
        <v>53</v>
      </c>
      <c r="C31" s="10" t="s">
        <v>52</v>
      </c>
      <c r="D31" s="13">
        <v>90</v>
      </c>
      <c r="E31" s="67" t="s">
        <v>168</v>
      </c>
      <c r="F31" s="14">
        <v>307819.40000000002</v>
      </c>
      <c r="G31" s="14">
        <v>50195</v>
      </c>
      <c r="H31" s="116">
        <v>16.309999999999999</v>
      </c>
    </row>
    <row r="32" spans="1:8" ht="90" x14ac:dyDescent="0.25">
      <c r="A32" s="94">
        <f t="shared" si="0"/>
        <v>28</v>
      </c>
      <c r="B32" s="12" t="s">
        <v>122</v>
      </c>
      <c r="C32" s="10" t="s">
        <v>123</v>
      </c>
      <c r="D32" s="13">
        <v>87</v>
      </c>
      <c r="E32" s="67" t="s">
        <v>51</v>
      </c>
      <c r="F32" s="14">
        <v>1438</v>
      </c>
      <c r="G32" s="14">
        <v>0</v>
      </c>
      <c r="H32" s="116">
        <v>0</v>
      </c>
    </row>
    <row r="33" spans="1:8" ht="90" x14ac:dyDescent="0.25">
      <c r="A33" s="94">
        <f t="shared" si="0"/>
        <v>29</v>
      </c>
      <c r="B33" s="12" t="s">
        <v>95</v>
      </c>
      <c r="C33" s="10" t="s">
        <v>96</v>
      </c>
      <c r="D33" s="13">
        <v>80</v>
      </c>
      <c r="E33" s="67" t="s">
        <v>51</v>
      </c>
      <c r="F33" s="14">
        <v>43450</v>
      </c>
      <c r="G33" s="33">
        <v>0</v>
      </c>
      <c r="H33" s="117">
        <v>0</v>
      </c>
    </row>
    <row r="34" spans="1:8" ht="210" x14ac:dyDescent="0.25">
      <c r="A34" s="94">
        <f t="shared" si="0"/>
        <v>30</v>
      </c>
      <c r="B34" s="15" t="s">
        <v>54</v>
      </c>
      <c r="C34" s="10" t="s">
        <v>55</v>
      </c>
      <c r="D34" s="13">
        <v>37</v>
      </c>
      <c r="E34" s="67" t="s">
        <v>179</v>
      </c>
      <c r="F34" s="14">
        <v>4903456</v>
      </c>
      <c r="G34" s="14">
        <v>2976671</v>
      </c>
      <c r="H34" s="116">
        <v>60.71</v>
      </c>
    </row>
    <row r="35" spans="1:8" ht="45" x14ac:dyDescent="0.25">
      <c r="A35" s="94">
        <f t="shared" si="0"/>
        <v>31</v>
      </c>
      <c r="B35" s="36" t="s">
        <v>110</v>
      </c>
      <c r="C35" s="36" t="s">
        <v>77</v>
      </c>
      <c r="D35" s="10">
        <v>60</v>
      </c>
      <c r="E35" s="67" t="s">
        <v>180</v>
      </c>
      <c r="F35" s="14">
        <v>11483600</v>
      </c>
      <c r="G35" s="14">
        <v>11483600</v>
      </c>
      <c r="H35" s="116">
        <v>100</v>
      </c>
    </row>
    <row r="36" spans="1:8" ht="180" x14ac:dyDescent="0.25">
      <c r="A36" s="94">
        <f t="shared" si="0"/>
        <v>32</v>
      </c>
      <c r="B36" s="15" t="s">
        <v>34</v>
      </c>
      <c r="C36" s="10" t="s">
        <v>35</v>
      </c>
      <c r="D36" s="13">
        <v>75</v>
      </c>
      <c r="E36" s="67" t="s">
        <v>168</v>
      </c>
      <c r="F36" s="14">
        <v>720550</v>
      </c>
      <c r="G36" s="14">
        <v>712460</v>
      </c>
      <c r="H36" s="116">
        <v>98.88</v>
      </c>
    </row>
    <row r="37" spans="1:8" ht="180" x14ac:dyDescent="0.25">
      <c r="A37" s="94">
        <f t="shared" si="0"/>
        <v>33</v>
      </c>
      <c r="B37" s="10" t="s">
        <v>64</v>
      </c>
      <c r="C37" s="10" t="s">
        <v>65</v>
      </c>
      <c r="D37" s="10">
        <v>75</v>
      </c>
      <c r="E37" s="67" t="s">
        <v>168</v>
      </c>
      <c r="F37" s="26">
        <v>1360895</v>
      </c>
      <c r="G37" s="26">
        <v>1360895</v>
      </c>
      <c r="H37" s="109">
        <v>100</v>
      </c>
    </row>
    <row r="38" spans="1:8" ht="180" x14ac:dyDescent="0.25">
      <c r="A38" s="94">
        <f t="shared" si="0"/>
        <v>34</v>
      </c>
      <c r="B38" s="10" t="s">
        <v>80</v>
      </c>
      <c r="C38" s="10" t="s">
        <v>81</v>
      </c>
      <c r="D38" s="10">
        <v>75</v>
      </c>
      <c r="E38" s="67" t="s">
        <v>168</v>
      </c>
      <c r="F38" s="14">
        <v>484909</v>
      </c>
      <c r="G38" s="14">
        <v>480509</v>
      </c>
      <c r="H38" s="116">
        <v>99.09</v>
      </c>
    </row>
    <row r="39" spans="1:8" ht="90" x14ac:dyDescent="0.25">
      <c r="A39" s="94">
        <f t="shared" si="0"/>
        <v>35</v>
      </c>
      <c r="B39" s="10" t="s">
        <v>104</v>
      </c>
      <c r="C39" s="10" t="s">
        <v>105</v>
      </c>
      <c r="D39" s="10">
        <v>75</v>
      </c>
      <c r="E39" s="67" t="s">
        <v>51</v>
      </c>
      <c r="F39" s="14">
        <v>165400</v>
      </c>
      <c r="G39" s="14">
        <v>165400</v>
      </c>
      <c r="H39" s="116">
        <v>100</v>
      </c>
    </row>
    <row r="40" spans="1:8" ht="90" x14ac:dyDescent="0.25">
      <c r="A40" s="94">
        <f t="shared" si="0"/>
        <v>36</v>
      </c>
      <c r="B40" s="10" t="s">
        <v>101</v>
      </c>
      <c r="C40" s="10" t="s">
        <v>102</v>
      </c>
      <c r="D40" s="10">
        <v>75</v>
      </c>
      <c r="E40" s="67" t="s">
        <v>51</v>
      </c>
      <c r="F40" s="14">
        <v>23300</v>
      </c>
      <c r="G40" s="14">
        <v>23300</v>
      </c>
      <c r="H40" s="116">
        <v>100</v>
      </c>
    </row>
    <row r="41" spans="1:8" ht="90" x14ac:dyDescent="0.25">
      <c r="A41" s="94">
        <f t="shared" si="0"/>
        <v>37</v>
      </c>
      <c r="B41" s="10" t="s">
        <v>98</v>
      </c>
      <c r="C41" s="10" t="s">
        <v>97</v>
      </c>
      <c r="D41" s="10">
        <v>75</v>
      </c>
      <c r="E41" s="67" t="s">
        <v>158</v>
      </c>
      <c r="F41" s="26">
        <v>289370.2</v>
      </c>
      <c r="G41" s="26">
        <v>289370</v>
      </c>
      <c r="H41" s="109">
        <v>100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Свед-я об орг.</vt:lpstr>
      <vt:lpstr>Общ.стоим.и кол.</vt:lpstr>
      <vt:lpstr>Товары рп</vt:lpstr>
      <vt:lpstr>Годовой</vt:lpstr>
      <vt:lpstr>'Товары рп'!Область_печати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2024-01-10T03:33:31Z</dcterms:modified>
</cp:coreProperties>
</file>