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Свед-я об орг." sheetId="1" r:id="rId1"/>
    <sheet name="Общ.стоим.и кол." sheetId="2" r:id="rId2"/>
    <sheet name="Товары рп" sheetId="3" r:id="rId3"/>
    <sheet name="Годовой" sheetId="4" r:id="rId4"/>
  </sheets>
  <definedNames>
    <definedName name="_xlnm.Print_Area" localSheetId="2">'Товары рп'!$A$1:$H$49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F5" i="3"/>
  <c r="F16" i="3"/>
  <c r="A6" i="4"/>
  <c r="A7" i="4" s="1"/>
  <c r="A8" i="4" s="1"/>
  <c r="A9" i="4" s="1"/>
  <c r="A10" i="4" s="1"/>
  <c r="A11" i="4" s="1"/>
  <c r="F40" i="3"/>
  <c r="F38" i="3"/>
  <c r="A12" i="4" l="1"/>
  <c r="A13" i="4" s="1"/>
  <c r="A14" i="4" s="1"/>
  <c r="A15" i="4" s="1"/>
  <c r="A16" i="4" s="1"/>
  <c r="A17" i="4" s="1"/>
  <c r="A18" i="4" l="1"/>
  <c r="A19" i="4" s="1"/>
  <c r="A20" i="4" s="1"/>
  <c r="A21" i="4" s="1"/>
  <c r="A22" i="4" l="1"/>
  <c r="A23" i="4" s="1"/>
  <c r="A24" i="4" l="1"/>
  <c r="A25" i="4" s="1"/>
  <c r="A26" i="4" s="1"/>
  <c r="A27" i="4" s="1"/>
  <c r="A28" i="4" l="1"/>
  <c r="A29" i="4" s="1"/>
  <c r="A30" i="4" s="1"/>
  <c r="A31" i="4" s="1"/>
  <c r="A32" i="4" s="1"/>
  <c r="A33" i="4" s="1"/>
  <c r="A34" i="4" s="1"/>
  <c r="A35" i="4" s="1"/>
  <c r="A36" i="4" s="1"/>
  <c r="A37" i="4" s="1"/>
  <c r="A38" i="4" l="1"/>
  <c r="A39" i="4" s="1"/>
  <c r="A40" i="4" s="1"/>
  <c r="A41" i="4" s="1"/>
  <c r="A42" i="4" s="1"/>
  <c r="A43" i="4" s="1"/>
  <c r="A44" i="4" s="1"/>
  <c r="D33" i="2" l="1"/>
  <c r="C33" i="2"/>
  <c r="F50" i="3" l="1"/>
  <c r="F24" i="2" l="1"/>
  <c r="F22" i="2"/>
  <c r="F23" i="2"/>
  <c r="D31" i="2"/>
  <c r="F46" i="3" l="1"/>
  <c r="F47" i="3"/>
  <c r="F45" i="3"/>
  <c r="A43" i="3" l="1"/>
  <c r="A42" i="3"/>
  <c r="C37" i="2" l="1"/>
  <c r="D37" i="2" l="1"/>
  <c r="A6" i="3"/>
  <c r="A7" i="3" s="1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G50" i="3"/>
  <c r="A44" i="3" l="1"/>
  <c r="A45" i="3" s="1"/>
  <c r="A46" i="3" s="1"/>
  <c r="A47" i="3" s="1"/>
  <c r="A48" i="3" s="1"/>
  <c r="A49" i="3" s="1"/>
</calcChain>
</file>

<file path=xl/comments1.xml><?xml version="1.0" encoding="utf-8"?>
<comments xmlns="http://schemas.openxmlformats.org/spreadsheetml/2006/main">
  <authors>
    <author>Автор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указывать: 
1) общую стоимость (рассчитывается как сумма всех цен договора или максимальных значений цен договора, указанных в договоре) и/или общую стоимость договоров (рассчитывается как сумма стоимостных объемов оплаты долгосрочного договора, планируемых к оплате в отчетном месяце, указанных в договоре) с учетом заключенных в предыдущие отчетные периоды договоров, срок исполнения которых превышает один календарный год (в соответствии с пунктом 6(1) Положения, утвержденного Постановлением от 11.12.2014 № 1352); 
 2) общее количество заключенных договоров и/или общее количество заключенных в предыдущие отчетные периоды договоров, срок исполнения которых превышает один календарный год, которые в соответствии с Федеральным законом № 223-ФЗ не подлежат размещению в единой информационной системе. 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Исключены:
*по торговым процедурам за декабрь:
1) 6 674 500,00 руб. - Kaspersky (ООО Легион) - будет заключен в январе
 *с  ед. поставщиком исключены (не размещены в ЕИС):
*то что учтено в исполнении минусовать 
*+ Добавлены:
1. ООО «АйСимплЛаб» - 1 999 576,80 руб. (Кпз сентябрь);
2. ООО "БСС" -16 319 096 руб. (Кпз октябрь);
3. ООО ЦПУ - 1 260 000 руб. (кпз октябрь);
4. ПАО Якутскэнерго - 2 062 067 руб. (кпз октябрь);
5. ПАО Якутскэнерго - 7697 770 руб. (кпз октябрь);
6. ООО Эрлайн - 1 449 000 руб. (кпз ноябрь)
</t>
        </r>
      </text>
    </comment>
  </commentList>
</comments>
</file>

<file path=xl/sharedStrings.xml><?xml version="1.0" encoding="utf-8"?>
<sst xmlns="http://schemas.openxmlformats.org/spreadsheetml/2006/main" count="365" uniqueCount="204">
  <si>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</si>
  <si>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</si>
  <si>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</si>
  <si>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</si>
  <si>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</si>
  <si>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</si>
  <si>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</si>
  <si>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</si>
  <si>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</si>
  <si>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</si>
  <si>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</si>
  <si>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</si>
  <si>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</si>
  <si>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</si>
  <si>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</si>
  <si>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</si>
  <si>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</si>
  <si>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</si>
  <si>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</si>
  <si>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</si>
  <si>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</si>
  <si>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Код товара по Общероссийскому классификатору продукции по видам экономической деятельности ОК 034-2014 (КПЕС 2008) (ОКПД2)</t>
  </si>
  <si>
    <t>Наименование товара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</si>
  <si>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(процентов)</t>
  </si>
  <si>
    <t>Информация о договорах на поставку товаров, в том числе товаров, поставленных при выполнении закупаемых работ, оказании закупаемых услуг</t>
  </si>
  <si>
    <t>Стоимостный объем товаров, в том числе товаров, поставленных при выполнении закупаемых работ, оказании закупаемых услуг (рублей)</t>
  </si>
  <si>
    <t>Стоимостный объем товаров российского происхождения, в том числе товаров, поставленных при выполнении закупаемых работ, оказании закупаемых услуг (рублей)</t>
  </si>
  <si>
    <t>4. Сведения о закупках товаров российского происхождения, в том числе товаров, поставленных при выполнении закупаемых работ, оказании закупаемых услуг за 20__ год</t>
  </si>
  <si>
    <t>Размер достигнутой доли закупок товаров российского происхождения (процентов)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</si>
  <si>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</si>
  <si>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</si>
  <si>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</si>
  <si>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</si>
  <si>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27.32</t>
  </si>
  <si>
    <t>Провода и кабели электронные и электрические прочие</t>
  </si>
  <si>
    <t>31.01.11</t>
  </si>
  <si>
    <t>Мебель металлическая для офисов</t>
  </si>
  <si>
    <t>17.12</t>
  </si>
  <si>
    <t>Бумага и картон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</si>
  <si>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</si>
  <si>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</si>
  <si>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</si>
  <si>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</si>
  <si>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3. Сведения о закупках товара российского происхождения, в том числе товаров, поставляемых при выполнении закупаемых работ, оказании закупаемых услуг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</si>
  <si>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</si>
  <si>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</si>
  <si>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</si>
  <si>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</si>
  <si>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</si>
  <si>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</si>
  <si>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</si>
  <si>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</t>
  </si>
  <si>
    <t>28.23</t>
  </si>
  <si>
    <t>26.20.17</t>
  </si>
  <si>
    <t>Мониторы и проекторы, преимущественно используемые в системах автоматической обработки данных</t>
  </si>
  <si>
    <t>26.40</t>
  </si>
  <si>
    <t>Техника бытовая электронная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</si>
  <si>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</si>
  <si>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</si>
  <si>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26.30.5</t>
  </si>
  <si>
    <t>Устройства охранной или пожарной сигнализации и аналогичная аппаратура</t>
  </si>
  <si>
    <t>31.01.12.</t>
  </si>
  <si>
    <t>Мебель деревянная для офисов</t>
  </si>
  <si>
    <t>26.20.2</t>
  </si>
  <si>
    <t>Устройства запоминающие и прочие устройства хранения данных</t>
  </si>
  <si>
    <t>26.20.16</t>
  </si>
  <si>
    <t>Устройства ввода или вывода, содержащие или не содержащие в одном корпусе запоминающие устройства</t>
  </si>
  <si>
    <t>26.12.30</t>
  </si>
  <si>
    <t>Карты со встроенными интегральными схемами (смарт-карты)</t>
  </si>
  <si>
    <t>26.20.12</t>
  </si>
  <si>
    <t>Терминалы кассовые, банкоматы и аналогичное оборудование, подключаемое к компьютеру или сети передачи данных</t>
  </si>
  <si>
    <t>26.20.13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</si>
  <si>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</si>
  <si>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26.20.14</t>
  </si>
  <si>
    <t>28.24.1</t>
  </si>
  <si>
    <t>Инструменты ручные электрические; инструменты ручные прочие с механизированным приводом</t>
  </si>
  <si>
    <t>26.30.11.110</t>
  </si>
  <si>
    <t>Средства связи, выполняющие функцию систем коммутации</t>
  </si>
  <si>
    <t>26.40.51.000</t>
  </si>
  <si>
    <t>Части и принадлежности звукового и видеооборудования</t>
  </si>
  <si>
    <t>Машины вычислительные электронные цифровые, поставляемые в виде систем для автоматической обработки данных (сервер)</t>
  </si>
  <si>
    <t>26.20.15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</si>
  <si>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</si>
  <si>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26.12</t>
  </si>
  <si>
    <t>Платы печатные смонтированные</t>
  </si>
  <si>
    <t>28.13.14</t>
  </si>
  <si>
    <t>Насосы центробежные подачи жидкостей прочие; насосы прочие</t>
  </si>
  <si>
    <t>Мебель из пластмассовых материалов</t>
  </si>
  <si>
    <t>31.09.14.110</t>
  </si>
  <si>
    <t>26.70</t>
  </si>
  <si>
    <t>Приборы оптические и фотографическое оборудование</t>
  </si>
  <si>
    <t>31.09.13</t>
  </si>
  <si>
    <t>Мебель деревянная, не включенная в другие группировки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</si>
  <si>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</si>
  <si>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31.09.12</t>
  </si>
  <si>
    <t>Мебель деревянная для спальни, столовой и гостиной</t>
  </si>
  <si>
    <t>26.30.23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</si>
  <si>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</si>
  <si>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26.40.33.110</t>
  </si>
  <si>
    <t>Видеокамеры</t>
  </si>
  <si>
    <t>26.30.11</t>
  </si>
  <si>
    <t>Аппаратура коммуникационная передающая с приемными устройствами</t>
  </si>
  <si>
    <t>26.30.11.120</t>
  </si>
  <si>
    <t>Средства связи, выполняющие функцию цифровых транспортных систем</t>
  </si>
  <si>
    <t>26.30.3</t>
  </si>
  <si>
    <t>Части и комплектующие коммуникационного оборудования</t>
  </si>
  <si>
    <t>26.51.5</t>
  </si>
  <si>
    <t xml:space="preserve"> Приборы для контроля прочих физических величин</t>
  </si>
  <si>
    <t>Размещены в закрытой части ЕИС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</si>
  <si>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                     (%)</t>
  </si>
  <si>
    <t>28.25.14.110</t>
  </si>
  <si>
    <t>Оборудование и аппараты для фильтрования, обеззараживания и (или) очистки воздуха</t>
  </si>
  <si>
    <t xml:space="preserve">Оборудование электрическое прочее </t>
  </si>
  <si>
    <t xml:space="preserve">Оборудование электрическое осветительное </t>
  </si>
  <si>
    <t xml:space="preserve">27.40 </t>
  </si>
  <si>
    <t xml:space="preserve">26.60.12.129 </t>
  </si>
  <si>
    <t xml:space="preserve">Кардиомониторы прикроватные; комплексы суточного электрокардиографического мониторирования </t>
  </si>
  <si>
    <t>25.73.30</t>
  </si>
  <si>
    <t>Инструмент ручной прочий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</si>
  <si>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51435138944230001490000</t>
  </si>
  <si>
    <t xml:space="preserve"> 26.40.20.122</t>
  </si>
  <si>
    <t>Приемники телевизионные (телевизоры) цветного изображения с жидкокристаллическим экраном, плазменной панелью</t>
  </si>
  <si>
    <t xml:space="preserve"> 26.40.33.110</t>
  </si>
  <si>
    <t>26.51.4</t>
  </si>
  <si>
    <t>Приборы для измерения электрических величин или ионизирующих излучений</t>
  </si>
  <si>
    <t>Машины офисные и оборудование, кроме компьютеров и периферийного оборудования (в т.ч. Картриджи, калькуляторы, ламинаторы)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</si>
  <si>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</si>
  <si>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27.90</t>
  </si>
  <si>
    <t>КпЗ</t>
  </si>
  <si>
    <t>27.51.13</t>
  </si>
  <si>
    <t>Машины стиральные бытовые и машины для сушки одежды</t>
  </si>
  <si>
    <t xml:space="preserve">Установки генераторные электрические и вращающиеся преобразователи </t>
  </si>
  <si>
    <t>27.11.3.</t>
  </si>
  <si>
    <t>29.10.2</t>
  </si>
  <si>
    <t xml:space="preserve"> Автомобили легковые</t>
  </si>
  <si>
    <t>28.14.11.120</t>
  </si>
  <si>
    <t xml:space="preserve">Арматура регулирующая </t>
  </si>
  <si>
    <t>всего</t>
  </si>
  <si>
    <r>
      <t xml:space="preserve">о договорах, заключенных в декабре </t>
    </r>
    <r>
      <rPr>
        <b/>
        <sz val="11"/>
        <color theme="1"/>
        <rFont val="Times New Roman"/>
        <family val="1"/>
        <charset val="204"/>
      </rPr>
      <t>2024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</si>
  <si>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Хабаровск - 16644 р</t>
  </si>
  <si>
    <t xml:space="preserve">Хабаровск - 59900 р </t>
  </si>
  <si>
    <t>Якутск 96720 р</t>
  </si>
  <si>
    <t>26.30.22</t>
  </si>
  <si>
    <t>Аппараты телефонные для сотовых сетей связи или для прочих беспроводных сетей</t>
  </si>
  <si>
    <t>Якутск</t>
  </si>
  <si>
    <t>Оборудование и установки для фильтрования или очистки газов, не включенные в другие группировки. Эта группировка не включает машины и аппараты для разделения жидких и газовых неоднородных систем в радиохимическом производстве и изготовлении тепловыделяющих элементов</t>
  </si>
  <si>
    <t>28.25.14</t>
  </si>
  <si>
    <t>Хабаровск - 148 250 р (кресла, стулья), Якутск - 182169 (кресла, метал.шкафы), Майя - 79065 (кресло стулья)</t>
  </si>
  <si>
    <t>Якутск - 82300 руб., Майя - 36890 (диван)</t>
  </si>
  <si>
    <t>Хабаровск - 19226 р (стол, шкаф) Майя - 36750 р (стул, стол) + 9000 (тумба)</t>
  </si>
  <si>
    <t>Сопровождение ПП</t>
  </si>
  <si>
    <t>51435138944240001680000</t>
  </si>
  <si>
    <t>Поставка лицензий</t>
  </si>
  <si>
    <t>51435138944240001670000</t>
  </si>
  <si>
    <t>Выполнение работ по усилению металлоконструкций здания склада</t>
  </si>
  <si>
    <t>51435138944240001660000</t>
  </si>
  <si>
    <t>Техническое обслуживание банкоматов</t>
  </si>
  <si>
    <t>51435138944240001650000</t>
  </si>
  <si>
    <t>Поставка ПАК</t>
  </si>
  <si>
    <t>51435138944240001640000</t>
  </si>
  <si>
    <t>Поставка ПО</t>
  </si>
  <si>
    <t>51435138944240001630000</t>
  </si>
  <si>
    <t>Выполнение работ по косметическому ремонту офиса</t>
  </si>
  <si>
    <t>51435138944240001620000</t>
  </si>
  <si>
    <t>Поставка системных блоков</t>
  </si>
  <si>
    <t>51435138944240001610000</t>
  </si>
  <si>
    <t>Оказание услуг по модернизации системы видеонаблюдения Банка</t>
  </si>
  <si>
    <t>51435138944240001600000</t>
  </si>
  <si>
    <t>Техническое обслуживание системы видеонаблюдения</t>
  </si>
  <si>
    <t>51435138944240001590000</t>
  </si>
  <si>
    <t>Поставка СХД</t>
  </si>
  <si>
    <t>51435138944240001540000</t>
  </si>
  <si>
    <t>Приобретение лицензии</t>
  </si>
  <si>
    <t>51435138944240001530000</t>
  </si>
  <si>
    <t>декабрь</t>
  </si>
  <si>
    <t>ноябрь</t>
  </si>
  <si>
    <t xml:space="preserve">за декабрь </t>
  </si>
  <si>
    <t>Якутск - 255 250 р</t>
  </si>
  <si>
    <t>Ленск - 19400 р (картриджи), Якутск - 499875 и 499500 (расходные материалы УПК)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</si>
  <si>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51435138944240001210000</t>
  </si>
  <si>
    <t xml:space="preserve"> 51435138944240001210000.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</si>
  <si>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51435138944230001490000
51435138944240001040000
51435138944240000720000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</si>
  <si>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51435138944240001610000</t>
  </si>
  <si>
    <t>Якутск - 15198 руб. (модуль памяти, внешний бокс), 1987200 (жесткие диски)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</si>
  <si>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51435138944240001440000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</si>
  <si>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51435138944230001430000</t>
  </si>
  <si>
    <t>Владивосток - 7975 р, Алдан - 10780 р, МСК - 4085,04 р, Якутск - 2087910 р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</si>
  <si>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51435138944240000700000
51435138944240001070000
51435138944240000930000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</si>
  <si>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51435138944240000970000
51435138944230001490000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</si>
  <si>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51435138944230001490000
51435138944240000720000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</si>
  <si>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51435138944240000720000
51435138944240000830000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</si>
  <si>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
51435138944240000830000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</si>
  <si>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51435138944240000720000</t>
  </si>
  <si>
    <t xml:space="preserve"> 51435138944230001490000.
</t>
  </si>
  <si>
    <t>51435138944230001490000
51435138944240000720000.</t>
  </si>
  <si>
    <t xml:space="preserve"> Приборы и аппараты функциональной диагностики прочие, применяемые в медицинских целях, не включенные в другие группировки</t>
  </si>
  <si>
    <t xml:space="preserve"> 26.80</t>
  </si>
  <si>
    <t xml:space="preserve"> Носители данных магнитные и оптические</t>
  </si>
  <si>
    <t>51435138944240000590000.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</si>
  <si>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51435138944240000900000
51435138944240000730000
51435138944240000720000
51435138944240000630000</t>
  </si>
  <si>
    <t>51435138944240001330000.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</si>
  <si>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51435138944240000640000</t>
  </si>
  <si>
    <t>31.09.11</t>
  </si>
  <si>
    <t>Мебель металлическая, не включенная в другие группировки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</si>
</sst>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165" fontId="2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8" fillId="3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11" sqref="F11:F13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103" t="s">
        <v>0</v>
      </c>
      <c r="B1" s="103"/>
      <c r="C1" s="103"/>
      <c r="D1" s="103"/>
      <c r="E1" s="103"/>
      <c r="F1" s="103"/>
      <c r="G1" s="1"/>
      <c r="H1" s="1"/>
      <c r="I1" s="1"/>
    </row>
    <row r="2" spans="1:9" ht="33" customHeight="1" x14ac:dyDescent="0.25">
      <c r="A2" s="104" t="s">
        <v>138</v>
      </c>
      <c r="B2" s="104"/>
      <c r="C2" s="104"/>
      <c r="D2" s="104"/>
      <c r="E2" s="104"/>
      <c r="F2" s="104"/>
      <c r="G2" s="1"/>
      <c r="H2" s="1"/>
      <c r="I2" s="1"/>
    </row>
    <row r="3" spans="1:9" x14ac:dyDescent="0.25">
      <c r="A3" s="6"/>
      <c r="B3" s="6"/>
      <c r="C3" s="6"/>
      <c r="D3" s="6"/>
      <c r="E3" s="6"/>
      <c r="F3" s="6"/>
      <c r="G3" s="2"/>
      <c r="H3" s="2"/>
      <c r="I3" s="2"/>
    </row>
    <row r="4" spans="1:9" x14ac:dyDescent="0.25">
      <c r="A4" s="103" t="s">
        <v>1</v>
      </c>
      <c r="B4" s="103"/>
      <c r="C4" s="103"/>
      <c r="D4" s="103"/>
      <c r="E4" s="103"/>
      <c r="F4" s="103"/>
      <c r="G4" s="1"/>
      <c r="H4" s="1"/>
      <c r="I4" s="1"/>
    </row>
    <row r="5" spans="1:9" x14ac:dyDescent="0.25">
      <c r="A5" s="6"/>
      <c r="B5" s="6"/>
      <c r="C5" s="6"/>
      <c r="D5" s="6"/>
      <c r="E5" s="6"/>
      <c r="F5" s="6"/>
      <c r="G5" s="2"/>
      <c r="H5" s="2"/>
      <c r="I5" s="2"/>
    </row>
    <row r="6" spans="1:9" x14ac:dyDescent="0.25">
      <c r="A6" s="7"/>
      <c r="B6" s="7"/>
      <c r="C6" s="7"/>
      <c r="D6" s="7"/>
      <c r="E6" s="8"/>
      <c r="F6" s="3" t="s">
        <v>2</v>
      </c>
      <c r="G6" s="2"/>
      <c r="H6" s="2"/>
      <c r="I6" s="2"/>
    </row>
    <row r="7" spans="1:9" ht="63" customHeight="1" x14ac:dyDescent="0.25">
      <c r="A7" s="102" t="s">
        <v>3</v>
      </c>
      <c r="B7" s="102"/>
      <c r="C7" s="102" t="s">
        <v>29</v>
      </c>
      <c r="D7" s="102"/>
      <c r="E7" s="14" t="s">
        <v>4</v>
      </c>
      <c r="F7" s="3">
        <v>1435138944</v>
      </c>
      <c r="G7" s="2"/>
      <c r="H7" s="2"/>
      <c r="I7" s="2"/>
    </row>
    <row r="8" spans="1:9" x14ac:dyDescent="0.25">
      <c r="A8" s="102"/>
      <c r="B8" s="102"/>
      <c r="C8" s="102"/>
      <c r="D8" s="102"/>
      <c r="E8" s="14" t="s">
        <v>5</v>
      </c>
      <c r="F8" s="3">
        <v>143501001</v>
      </c>
      <c r="G8" s="2"/>
      <c r="H8" s="2"/>
      <c r="I8" s="2"/>
    </row>
    <row r="9" spans="1:9" ht="48" customHeight="1" x14ac:dyDescent="0.25">
      <c r="A9" s="102" t="s">
        <v>6</v>
      </c>
      <c r="B9" s="102"/>
      <c r="C9" s="102" t="s">
        <v>30</v>
      </c>
      <c r="D9" s="102"/>
      <c r="E9" s="14" t="s">
        <v>7</v>
      </c>
      <c r="F9" s="3">
        <v>12267</v>
      </c>
      <c r="G9" s="2"/>
      <c r="H9" s="2"/>
      <c r="I9" s="2"/>
    </row>
    <row r="10" spans="1:9" ht="69.75" customHeight="1" x14ac:dyDescent="0.25">
      <c r="A10" s="102" t="s">
        <v>8</v>
      </c>
      <c r="B10" s="102"/>
      <c r="C10" s="102" t="s">
        <v>31</v>
      </c>
      <c r="D10" s="102"/>
      <c r="E10" s="14" t="s">
        <v>9</v>
      </c>
      <c r="F10" s="3">
        <v>42</v>
      </c>
      <c r="G10" s="2"/>
      <c r="H10" s="2"/>
      <c r="I10" s="2"/>
    </row>
    <row r="11" spans="1:9" ht="31.5" customHeight="1" x14ac:dyDescent="0.25">
      <c r="A11" s="102" t="s">
        <v>10</v>
      </c>
      <c r="B11" s="102"/>
      <c r="C11" s="105" t="s">
        <v>32</v>
      </c>
      <c r="D11" s="105"/>
      <c r="E11" s="102" t="s">
        <v>11</v>
      </c>
      <c r="F11" s="102">
        <v>98701000001</v>
      </c>
      <c r="G11" s="2"/>
      <c r="H11" s="2"/>
      <c r="I11" s="2"/>
    </row>
    <row r="12" spans="1:9" ht="15.75" customHeight="1" x14ac:dyDescent="0.25">
      <c r="A12" s="102"/>
      <c r="B12" s="102"/>
      <c r="C12" s="105"/>
      <c r="D12" s="105"/>
      <c r="E12" s="102"/>
      <c r="F12" s="102"/>
      <c r="G12" s="2"/>
      <c r="H12" s="2"/>
      <c r="I12" s="2"/>
    </row>
    <row r="13" spans="1:9" ht="15.75" customHeight="1" x14ac:dyDescent="0.25">
      <c r="A13" s="102"/>
      <c r="B13" s="102"/>
      <c r="C13" s="105"/>
      <c r="D13" s="105"/>
      <c r="E13" s="102"/>
      <c r="F13" s="102"/>
      <c r="G13" s="2"/>
      <c r="H13" s="2"/>
      <c r="I13" s="2"/>
    </row>
    <row r="14" spans="1:9" x14ac:dyDescent="0.25">
      <c r="A14" s="102" t="s">
        <v>12</v>
      </c>
      <c r="B14" s="102"/>
      <c r="C14" s="102" t="s">
        <v>13</v>
      </c>
      <c r="D14" s="102"/>
      <c r="E14" s="14"/>
      <c r="F14" s="102"/>
      <c r="G14" s="2"/>
      <c r="H14" s="2"/>
      <c r="I14" s="2"/>
    </row>
    <row r="15" spans="1:9" ht="47.25" customHeight="1" x14ac:dyDescent="0.25">
      <c r="A15" s="102"/>
      <c r="B15" s="102"/>
      <c r="C15" s="102" t="s">
        <v>14</v>
      </c>
      <c r="D15" s="102"/>
      <c r="E15" s="14"/>
      <c r="F15" s="102"/>
      <c r="G15" s="2"/>
      <c r="H15" s="2"/>
      <c r="I15" s="2"/>
    </row>
    <row r="16" spans="1:9" x14ac:dyDescent="0.25">
      <c r="A16" s="102" t="s">
        <v>15</v>
      </c>
      <c r="B16" s="102"/>
      <c r="C16" s="102" t="s">
        <v>16</v>
      </c>
      <c r="D16" s="102"/>
      <c r="E16" s="14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zoomScale="80" zoomScaleNormal="80" workbookViewId="0">
      <pane xSplit="1" ySplit="4" topLeftCell="B14" activePane="bottomRight" state="frozen"/>
      <selection pane="topRight" activeCell="B1" sqref="B1"/>
      <selection pane="bottomLeft" activeCell="A4" sqref="A4"/>
      <selection pane="bottomRight" activeCell="D37" sqref="D37"/>
    </sheetView>
  </sheetViews>
  <sheetFormatPr defaultColWidth="9.140625" defaultRowHeight="15" x14ac:dyDescent="0.25"/>
  <cols>
    <col min="1" max="1" width="7.140625" style="18" customWidth="1"/>
    <col min="2" max="2" width="47.42578125" style="18" customWidth="1"/>
    <col min="3" max="3" width="13.28515625" style="18" customWidth="1"/>
    <col min="4" max="4" width="36.5703125" style="18" customWidth="1"/>
    <col min="5" max="5" width="20.7109375" style="18" customWidth="1"/>
    <col min="6" max="6" width="17" style="30" customWidth="1"/>
    <col min="7" max="7" width="11.42578125" style="18" customWidth="1"/>
    <col min="8" max="16384" width="9.140625" style="18"/>
  </cols>
  <sheetData>
    <row r="1" spans="1:7" ht="51" customHeight="1" x14ac:dyDescent="0.25">
      <c r="A1" s="104" t="s">
        <v>48</v>
      </c>
      <c r="B1" s="104"/>
      <c r="C1" s="104"/>
      <c r="D1" s="104"/>
      <c r="E1" s="104"/>
      <c r="F1" s="104"/>
    </row>
    <row r="2" spans="1:7" ht="15" customHeight="1" x14ac:dyDescent="0.25">
      <c r="A2" s="104" t="s">
        <v>108</v>
      </c>
      <c r="B2" s="104"/>
      <c r="C2" s="104"/>
      <c r="D2" s="104"/>
      <c r="E2" s="104"/>
      <c r="F2" s="104"/>
    </row>
    <row r="4" spans="1:7" ht="90.75" customHeight="1" x14ac:dyDescent="0.25">
      <c r="A4" s="32" t="s">
        <v>44</v>
      </c>
      <c r="B4" s="32" t="s">
        <v>45</v>
      </c>
      <c r="C4" s="32" t="s">
        <v>46</v>
      </c>
      <c r="D4" s="32" t="s">
        <v>49</v>
      </c>
      <c r="E4" s="9" t="s">
        <v>47</v>
      </c>
      <c r="F4" s="34" t="s">
        <v>50</v>
      </c>
      <c r="G4" s="18" t="s">
        <v>128</v>
      </c>
    </row>
    <row r="5" spans="1:7" x14ac:dyDescent="0.25">
      <c r="A5" s="34">
        <v>1</v>
      </c>
      <c r="B5" s="55" t="s">
        <v>150</v>
      </c>
      <c r="C5" s="34"/>
      <c r="D5" s="87" t="s">
        <v>151</v>
      </c>
      <c r="E5" s="38">
        <v>45652</v>
      </c>
      <c r="F5" s="17">
        <v>1479817.8</v>
      </c>
      <c r="G5" s="91" t="s">
        <v>174</v>
      </c>
    </row>
    <row r="6" spans="1:7" x14ac:dyDescent="0.25">
      <c r="A6" s="28">
        <v>2</v>
      </c>
      <c r="B6" s="55" t="s">
        <v>152</v>
      </c>
      <c r="C6" s="34"/>
      <c r="D6" s="87" t="s">
        <v>153</v>
      </c>
      <c r="E6" s="38">
        <v>45653</v>
      </c>
      <c r="F6" s="17">
        <v>1187835</v>
      </c>
      <c r="G6" s="91" t="s">
        <v>174</v>
      </c>
    </row>
    <row r="7" spans="1:7" ht="30" x14ac:dyDescent="0.25">
      <c r="A7" s="28">
        <v>3</v>
      </c>
      <c r="B7" s="55" t="s">
        <v>154</v>
      </c>
      <c r="C7" s="34"/>
      <c r="D7" s="87" t="s">
        <v>155</v>
      </c>
      <c r="E7" s="38">
        <v>45653</v>
      </c>
      <c r="F7" s="17">
        <v>8367819.2999999998</v>
      </c>
      <c r="G7" s="91" t="s">
        <v>174</v>
      </c>
    </row>
    <row r="8" spans="1:7" x14ac:dyDescent="0.25">
      <c r="A8" s="28">
        <v>4</v>
      </c>
      <c r="B8" s="57" t="s">
        <v>156</v>
      </c>
      <c r="C8" s="34"/>
      <c r="D8" s="87" t="s">
        <v>157</v>
      </c>
      <c r="E8" s="38">
        <v>45650</v>
      </c>
      <c r="F8" s="17">
        <v>13020480</v>
      </c>
      <c r="G8" s="91" t="s">
        <v>174</v>
      </c>
    </row>
    <row r="9" spans="1:7" x14ac:dyDescent="0.25">
      <c r="A9" s="33">
        <v>5</v>
      </c>
      <c r="B9" s="55" t="s">
        <v>158</v>
      </c>
      <c r="C9" s="34"/>
      <c r="D9" s="87" t="s">
        <v>159</v>
      </c>
      <c r="E9" s="38">
        <v>45650</v>
      </c>
      <c r="F9" s="17">
        <v>13950000</v>
      </c>
      <c r="G9" s="91" t="s">
        <v>174</v>
      </c>
    </row>
    <row r="10" spans="1:7" ht="17.25" customHeight="1" x14ac:dyDescent="0.25">
      <c r="A10" s="15">
        <v>6</v>
      </c>
      <c r="B10" s="55" t="s">
        <v>160</v>
      </c>
      <c r="C10" s="34"/>
      <c r="D10" s="87" t="s">
        <v>161</v>
      </c>
      <c r="E10" s="38">
        <v>45650</v>
      </c>
      <c r="F10" s="17">
        <v>3478293</v>
      </c>
      <c r="G10" s="91" t="s">
        <v>174</v>
      </c>
    </row>
    <row r="11" spans="1:7" ht="31.5" customHeight="1" x14ac:dyDescent="0.25">
      <c r="A11" s="15">
        <v>7</v>
      </c>
      <c r="B11" s="55" t="s">
        <v>162</v>
      </c>
      <c r="C11" s="34"/>
      <c r="D11" s="87" t="s">
        <v>163</v>
      </c>
      <c r="E11" s="38">
        <v>45643</v>
      </c>
      <c r="F11" s="17">
        <v>2610000</v>
      </c>
      <c r="G11" s="91" t="s">
        <v>174</v>
      </c>
    </row>
    <row r="12" spans="1:7" ht="17.25" customHeight="1" x14ac:dyDescent="0.25">
      <c r="A12" s="15">
        <v>8</v>
      </c>
      <c r="B12" s="57" t="s">
        <v>164</v>
      </c>
      <c r="C12" s="34"/>
      <c r="D12" s="87" t="s">
        <v>165</v>
      </c>
      <c r="E12" s="38">
        <v>45642</v>
      </c>
      <c r="F12" s="17">
        <v>3457000</v>
      </c>
      <c r="G12" s="91" t="s">
        <v>174</v>
      </c>
    </row>
    <row r="13" spans="1:7" ht="31.5" customHeight="1" x14ac:dyDescent="0.25">
      <c r="A13" s="15">
        <v>9</v>
      </c>
      <c r="B13" s="57" t="s">
        <v>166</v>
      </c>
      <c r="C13" s="39"/>
      <c r="D13" s="87" t="s">
        <v>167</v>
      </c>
      <c r="E13" s="49">
        <v>45642</v>
      </c>
      <c r="F13" s="101">
        <v>3679741.67</v>
      </c>
      <c r="G13" s="91" t="s">
        <v>174</v>
      </c>
    </row>
    <row r="14" spans="1:7" ht="33.75" customHeight="1" x14ac:dyDescent="0.25">
      <c r="A14" s="15">
        <v>10</v>
      </c>
      <c r="B14" s="56" t="s">
        <v>168</v>
      </c>
      <c r="C14" s="40"/>
      <c r="D14" s="88" t="s">
        <v>169</v>
      </c>
      <c r="E14" s="49">
        <v>45639</v>
      </c>
      <c r="F14" s="12">
        <v>2270016</v>
      </c>
      <c r="G14" s="91" t="s">
        <v>174</v>
      </c>
    </row>
    <row r="15" spans="1:7" x14ac:dyDescent="0.25">
      <c r="A15" s="15">
        <v>11</v>
      </c>
      <c r="B15" s="56" t="s">
        <v>170</v>
      </c>
      <c r="C15" s="40"/>
      <c r="D15" s="89" t="s">
        <v>171</v>
      </c>
      <c r="E15" s="41">
        <v>45632</v>
      </c>
      <c r="F15" s="12">
        <v>8362610.0099999998</v>
      </c>
      <c r="G15" s="91" t="s">
        <v>175</v>
      </c>
    </row>
    <row r="16" spans="1:7" x14ac:dyDescent="0.25">
      <c r="A16" s="15">
        <v>12</v>
      </c>
      <c r="B16" s="56" t="s">
        <v>172</v>
      </c>
      <c r="C16" s="40"/>
      <c r="D16" s="89" t="s">
        <v>173</v>
      </c>
      <c r="E16" s="41">
        <v>45630</v>
      </c>
      <c r="F16" s="12">
        <v>5369943.1600000001</v>
      </c>
      <c r="G16" s="91" t="s">
        <v>175</v>
      </c>
    </row>
    <row r="17" spans="1:8" x14ac:dyDescent="0.25">
      <c r="A17" s="15">
        <v>13</v>
      </c>
      <c r="B17" s="56"/>
      <c r="C17" s="40"/>
      <c r="D17" s="89"/>
      <c r="E17" s="41"/>
      <c r="F17" s="31"/>
      <c r="G17" s="91"/>
    </row>
    <row r="18" spans="1:8" x14ac:dyDescent="0.25">
      <c r="A18" s="15">
        <v>14</v>
      </c>
      <c r="B18" s="56"/>
      <c r="C18" s="40"/>
      <c r="D18" s="89"/>
      <c r="E18" s="41"/>
      <c r="F18" s="31"/>
      <c r="G18" s="91"/>
    </row>
    <row r="19" spans="1:8" x14ac:dyDescent="0.25">
      <c r="A19" s="15">
        <v>15</v>
      </c>
      <c r="B19" s="56"/>
      <c r="C19" s="40"/>
      <c r="D19" s="89"/>
      <c r="E19" s="41"/>
      <c r="F19" s="31"/>
      <c r="G19" s="91"/>
    </row>
    <row r="20" spans="1:8" ht="29.25" customHeight="1" x14ac:dyDescent="0.25">
      <c r="A20" s="15">
        <v>16</v>
      </c>
      <c r="B20" s="56"/>
      <c r="C20" s="40"/>
      <c r="D20" s="89"/>
      <c r="E20" s="41"/>
      <c r="F20" s="31"/>
      <c r="G20" s="91"/>
    </row>
    <row r="21" spans="1:8" x14ac:dyDescent="0.25">
      <c r="A21" s="15"/>
      <c r="B21" s="56"/>
      <c r="C21" s="40"/>
      <c r="D21" s="73"/>
      <c r="E21" s="110"/>
      <c r="F21" s="111"/>
      <c r="G21" s="112"/>
      <c r="H21" s="113"/>
    </row>
    <row r="22" spans="1:8" x14ac:dyDescent="0.25">
      <c r="A22" s="9"/>
      <c r="B22" s="56"/>
      <c r="C22" s="34"/>
      <c r="D22" s="37"/>
      <c r="E22" s="110"/>
      <c r="F22" s="111">
        <f>SUM(F5:F14)</f>
        <v>53501002.770000003</v>
      </c>
      <c r="G22" s="112" t="s">
        <v>176</v>
      </c>
      <c r="H22" s="114">
        <v>10</v>
      </c>
    </row>
    <row r="23" spans="1:8" x14ac:dyDescent="0.25">
      <c r="A23" s="21"/>
      <c r="B23" s="76"/>
      <c r="C23" s="77"/>
      <c r="D23" s="78"/>
      <c r="E23" s="115" t="s">
        <v>137</v>
      </c>
      <c r="F23" s="116">
        <f>SUM(F5:F20)</f>
        <v>67233555.939999998</v>
      </c>
      <c r="G23" s="113">
        <v>12</v>
      </c>
      <c r="H23" s="113"/>
    </row>
    <row r="24" spans="1:8" x14ac:dyDescent="0.25">
      <c r="A24" s="21"/>
      <c r="B24" s="76"/>
      <c r="C24" s="77"/>
      <c r="D24" s="78"/>
      <c r="E24" s="117"/>
      <c r="F24" s="116">
        <f>F15+F16</f>
        <v>13732553.17</v>
      </c>
      <c r="G24" s="118">
        <v>2</v>
      </c>
      <c r="H24" s="113"/>
    </row>
    <row r="25" spans="1:8" x14ac:dyDescent="0.25">
      <c r="A25" s="21"/>
      <c r="B25" s="76"/>
      <c r="C25" s="77"/>
      <c r="D25" s="78"/>
      <c r="E25" s="117"/>
      <c r="F25" s="116"/>
      <c r="G25" s="113"/>
      <c r="H25" s="113"/>
    </row>
    <row r="26" spans="1:8" x14ac:dyDescent="0.25">
      <c r="A26" s="79"/>
      <c r="B26" s="70"/>
      <c r="C26" s="77"/>
      <c r="D26" s="78"/>
      <c r="E26" s="113"/>
      <c r="F26" s="116"/>
      <c r="G26" s="113"/>
      <c r="H26" s="113"/>
    </row>
    <row r="27" spans="1:8" ht="37.5" customHeight="1" x14ac:dyDescent="0.25">
      <c r="A27" s="106" t="s">
        <v>126</v>
      </c>
      <c r="B27" s="106"/>
      <c r="C27" s="106"/>
      <c r="D27" s="106"/>
      <c r="F27" s="74"/>
      <c r="G27" s="68"/>
    </row>
    <row r="28" spans="1:8" x14ac:dyDescent="0.25">
      <c r="A28" s="15"/>
      <c r="B28" s="71"/>
      <c r="C28" s="40"/>
      <c r="D28" s="73"/>
      <c r="F28" s="74"/>
      <c r="G28" s="68"/>
    </row>
    <row r="29" spans="1:8" ht="60" x14ac:dyDescent="0.25">
      <c r="A29" s="15" t="s">
        <v>20</v>
      </c>
      <c r="B29" s="71" t="s">
        <v>39</v>
      </c>
      <c r="C29" s="80" t="s">
        <v>18</v>
      </c>
      <c r="D29" s="81" t="s">
        <v>42</v>
      </c>
      <c r="F29" s="75"/>
    </row>
    <row r="30" spans="1:8" x14ac:dyDescent="0.25">
      <c r="A30" s="83">
        <v>1</v>
      </c>
      <c r="B30" s="71">
        <v>2</v>
      </c>
      <c r="C30" s="83">
        <v>3</v>
      </c>
      <c r="D30" s="83">
        <v>4</v>
      </c>
      <c r="F30" s="29"/>
    </row>
    <row r="31" spans="1:8" ht="54" customHeight="1" x14ac:dyDescent="0.25">
      <c r="A31" s="71">
        <v>1</v>
      </c>
      <c r="B31" s="4" t="s">
        <v>93</v>
      </c>
      <c r="C31" s="109">
        <v>12</v>
      </c>
      <c r="D31" s="16">
        <f>F23</f>
        <v>67233555.939999998</v>
      </c>
    </row>
    <row r="32" spans="1:8" ht="75" x14ac:dyDescent="0.25">
      <c r="A32" s="83">
        <v>2</v>
      </c>
      <c r="B32" s="4" t="s">
        <v>40</v>
      </c>
      <c r="C32" s="11">
        <v>0</v>
      </c>
      <c r="D32" s="11"/>
    </row>
    <row r="33" spans="1:5" s="18" customFormat="1" ht="75" x14ac:dyDescent="0.25">
      <c r="A33" s="71">
        <v>3</v>
      </c>
      <c r="B33" s="4" t="s">
        <v>41</v>
      </c>
      <c r="C33" s="119">
        <f>70+505-H22+6-1</f>
        <v>570</v>
      </c>
      <c r="D33" s="17">
        <f>118288877.44+13551111.03-F22+1999576.8+16319096+1260000+1449000+2062067+7697770-6674500</f>
        <v>102451995.49999999</v>
      </c>
      <c r="E33" s="66"/>
    </row>
    <row r="34" spans="1:5" s="18" customFormat="1" ht="138.75" hidden="1" customHeight="1" x14ac:dyDescent="0.25">
      <c r="A34" s="27">
        <v>4</v>
      </c>
      <c r="B34" s="82"/>
      <c r="C34" s="119">
        <v>0</v>
      </c>
      <c r="D34" s="17">
        <v>0</v>
      </c>
    </row>
    <row r="35" spans="1:5" s="18" customFormat="1" ht="124.5" hidden="1" customHeight="1" x14ac:dyDescent="0.25">
      <c r="A35" s="27">
        <v>5</v>
      </c>
      <c r="B35" s="82"/>
      <c r="C35" s="119">
        <v>0</v>
      </c>
      <c r="D35" s="17">
        <v>0</v>
      </c>
    </row>
    <row r="36" spans="1:5" s="18" customFormat="1" ht="153" hidden="1" customHeight="1" x14ac:dyDescent="0.25">
      <c r="A36" s="27">
        <v>6</v>
      </c>
      <c r="B36" s="82"/>
      <c r="C36" s="119">
        <v>0</v>
      </c>
      <c r="D36" s="17">
        <v>0</v>
      </c>
    </row>
    <row r="37" spans="1:5" s="18" customFormat="1" x14ac:dyDescent="0.25">
      <c r="A37" s="72" t="s">
        <v>19</v>
      </c>
      <c r="B37" s="82"/>
      <c r="C37" s="119">
        <f>SUM(C31:C33)</f>
        <v>582</v>
      </c>
      <c r="D37" s="17">
        <f>SUM(D31:D33)</f>
        <v>169685551.44</v>
      </c>
    </row>
    <row r="38" spans="1:5" s="18" customFormat="1" x14ac:dyDescent="0.25">
      <c r="D38" s="19"/>
    </row>
  </sheetData>
  <mergeCells count="3">
    <mergeCell ref="A1:F1"/>
    <mergeCell ref="A2:F2"/>
    <mergeCell ref="A27:D2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2"/>
  <sheetViews>
    <sheetView view="pageBreakPreview" zoomScale="70" zoomScaleNormal="70" zoomScaleSheetLayoutView="70" workbookViewId="0">
      <pane ySplit="4" topLeftCell="A44" activePane="bottomLeft" state="frozen"/>
      <selection activeCell="B1" sqref="B1"/>
      <selection pane="bottomLeft" activeCell="F45" sqref="F45"/>
    </sheetView>
  </sheetViews>
  <sheetFormatPr defaultRowHeight="15" x14ac:dyDescent="0.25"/>
  <cols>
    <col min="1" max="1" width="9.140625" customWidth="1"/>
    <col min="2" max="2" width="16.7109375" customWidth="1"/>
    <col min="3" max="3" width="31.7109375" customWidth="1"/>
    <col min="4" max="5" width="25.42578125" customWidth="1"/>
    <col min="6" max="6" width="25.42578125" style="65" customWidth="1"/>
    <col min="7" max="7" width="22.85546875" style="65" customWidth="1"/>
    <col min="8" max="8" width="32.7109375" style="42" customWidth="1"/>
  </cols>
  <sheetData>
    <row r="1" spans="1:8" ht="49.5" customHeight="1" x14ac:dyDescent="0.25">
      <c r="A1" s="107" t="s">
        <v>43</v>
      </c>
      <c r="B1" s="107"/>
      <c r="C1" s="107"/>
      <c r="D1" s="107"/>
      <c r="E1" s="107"/>
      <c r="F1" s="107"/>
      <c r="G1" s="107"/>
    </row>
    <row r="3" spans="1:8" ht="256.5" customHeight="1" x14ac:dyDescent="0.25">
      <c r="A3" s="3" t="s">
        <v>20</v>
      </c>
      <c r="B3" s="3" t="s">
        <v>21</v>
      </c>
      <c r="C3" s="3" t="s">
        <v>22</v>
      </c>
      <c r="D3" s="3" t="s">
        <v>109</v>
      </c>
      <c r="E3" s="3" t="s">
        <v>24</v>
      </c>
      <c r="F3" s="9" t="s">
        <v>25</v>
      </c>
      <c r="G3" s="9" t="s">
        <v>26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9">
        <v>6</v>
      </c>
      <c r="G4" s="9">
        <v>7</v>
      </c>
    </row>
    <row r="5" spans="1:8" ht="135" x14ac:dyDescent="0.25">
      <c r="A5" s="14">
        <v>1</v>
      </c>
      <c r="B5" s="13" t="s">
        <v>37</v>
      </c>
      <c r="C5" s="9" t="s">
        <v>38</v>
      </c>
      <c r="D5" s="11">
        <v>90</v>
      </c>
      <c r="E5" s="99" t="s">
        <v>185</v>
      </c>
      <c r="F5" s="16">
        <f>7975+10780+4085.04+2087910</f>
        <v>2110750.04</v>
      </c>
      <c r="G5" s="16">
        <f>7975+10780+4085.04+2087910</f>
        <v>2110750.04</v>
      </c>
      <c r="H5" s="43" t="s">
        <v>186</v>
      </c>
    </row>
    <row r="6" spans="1:8" ht="120" x14ac:dyDescent="0.25">
      <c r="A6" s="58">
        <f>A5+1</f>
        <v>2</v>
      </c>
      <c r="B6" s="13" t="s">
        <v>117</v>
      </c>
      <c r="C6" s="9" t="s">
        <v>118</v>
      </c>
      <c r="D6" s="11">
        <v>70</v>
      </c>
      <c r="E6" s="99" t="s">
        <v>51</v>
      </c>
      <c r="F6" s="16"/>
      <c r="G6" s="16"/>
      <c r="H6" s="43"/>
    </row>
    <row r="7" spans="1:8" ht="120" x14ac:dyDescent="0.25">
      <c r="A7" s="69">
        <f t="shared" ref="A7:A49" si="0">A6+1</f>
        <v>3</v>
      </c>
      <c r="B7" s="13" t="s">
        <v>83</v>
      </c>
      <c r="C7" s="9" t="s">
        <v>84</v>
      </c>
      <c r="D7" s="11">
        <v>90</v>
      </c>
      <c r="E7" s="99" t="s">
        <v>51</v>
      </c>
      <c r="F7" s="12"/>
      <c r="G7" s="31"/>
      <c r="H7" s="44"/>
    </row>
    <row r="8" spans="1:8" ht="120" x14ac:dyDescent="0.25">
      <c r="A8" s="69">
        <f t="shared" si="0"/>
        <v>4</v>
      </c>
      <c r="B8" s="9" t="s">
        <v>67</v>
      </c>
      <c r="C8" s="9" t="s">
        <v>68</v>
      </c>
      <c r="D8" s="11">
        <v>90</v>
      </c>
      <c r="E8" s="99" t="s">
        <v>51</v>
      </c>
      <c r="F8" s="12"/>
      <c r="G8" s="12"/>
      <c r="H8" s="44"/>
    </row>
    <row r="9" spans="1:8" ht="150" x14ac:dyDescent="0.25">
      <c r="A9" s="69">
        <f t="shared" si="0"/>
        <v>5</v>
      </c>
      <c r="B9" s="9" t="s">
        <v>57</v>
      </c>
      <c r="C9" s="9" t="s">
        <v>58</v>
      </c>
      <c r="D9" s="9">
        <v>70</v>
      </c>
      <c r="E9" s="99" t="s">
        <v>51</v>
      </c>
      <c r="F9" s="16">
        <v>60798</v>
      </c>
      <c r="G9" s="16"/>
      <c r="H9" s="35"/>
    </row>
    <row r="10" spans="1:8" ht="120" x14ac:dyDescent="0.25">
      <c r="A10" s="85">
        <f t="shared" si="0"/>
        <v>6</v>
      </c>
      <c r="B10" s="9" t="s">
        <v>69</v>
      </c>
      <c r="C10" s="9" t="s">
        <v>70</v>
      </c>
      <c r="D10" s="9">
        <v>20</v>
      </c>
      <c r="E10" s="99" t="s">
        <v>51</v>
      </c>
      <c r="F10" s="16"/>
      <c r="G10" s="16"/>
      <c r="H10" s="44"/>
    </row>
    <row r="11" spans="1:8" ht="120" x14ac:dyDescent="0.25">
      <c r="A11" s="85">
        <f t="shared" si="0"/>
        <v>7</v>
      </c>
      <c r="B11" s="9" t="s">
        <v>71</v>
      </c>
      <c r="C11" s="9" t="s">
        <v>72</v>
      </c>
      <c r="D11" s="9">
        <v>70</v>
      </c>
      <c r="E11" s="99" t="s">
        <v>51</v>
      </c>
      <c r="F11" s="59"/>
      <c r="G11" s="59"/>
      <c r="H11" s="36"/>
    </row>
    <row r="12" spans="1:8" ht="120" x14ac:dyDescent="0.25">
      <c r="A12" s="85">
        <f t="shared" si="0"/>
        <v>8</v>
      </c>
      <c r="B12" s="25" t="s">
        <v>73</v>
      </c>
      <c r="C12" s="51" t="s">
        <v>80</v>
      </c>
      <c r="D12" s="9">
        <v>70</v>
      </c>
      <c r="E12" s="99" t="s">
        <v>51</v>
      </c>
      <c r="F12" s="16"/>
      <c r="G12" s="16"/>
      <c r="H12" s="46"/>
    </row>
    <row r="13" spans="1:8" ht="135" x14ac:dyDescent="0.25">
      <c r="A13" s="85">
        <f t="shared" si="0"/>
        <v>9</v>
      </c>
      <c r="B13" s="26" t="s">
        <v>81</v>
      </c>
      <c r="C13" s="51" t="s">
        <v>82</v>
      </c>
      <c r="D13" s="9">
        <v>70</v>
      </c>
      <c r="E13" s="99" t="s">
        <v>182</v>
      </c>
      <c r="F13" s="16">
        <v>3668718</v>
      </c>
      <c r="G13" s="16">
        <v>3457000</v>
      </c>
      <c r="H13" s="35" t="s">
        <v>144</v>
      </c>
    </row>
    <row r="14" spans="1:8" ht="96" customHeight="1" x14ac:dyDescent="0.25">
      <c r="A14" s="85">
        <f t="shared" si="0"/>
        <v>10</v>
      </c>
      <c r="B14" s="24" t="s">
        <v>65</v>
      </c>
      <c r="C14" s="21" t="s">
        <v>66</v>
      </c>
      <c r="D14" s="24">
        <v>3</v>
      </c>
      <c r="E14" s="99" t="s">
        <v>51</v>
      </c>
      <c r="F14" s="60">
        <v>8700.83</v>
      </c>
      <c r="G14" s="61"/>
      <c r="H14" s="35" t="s">
        <v>144</v>
      </c>
    </row>
    <row r="15" spans="1:8" ht="120" x14ac:dyDescent="0.25">
      <c r="A15" s="85">
        <f t="shared" si="0"/>
        <v>11</v>
      </c>
      <c r="B15" s="9" t="s">
        <v>53</v>
      </c>
      <c r="C15" s="51" t="s">
        <v>54</v>
      </c>
      <c r="D15" s="9">
        <v>3</v>
      </c>
      <c r="E15" s="99" t="s">
        <v>51</v>
      </c>
      <c r="F15" s="16">
        <v>65994</v>
      </c>
      <c r="G15" s="16"/>
      <c r="H15" s="35" t="s">
        <v>144</v>
      </c>
    </row>
    <row r="16" spans="1:8" ht="135" x14ac:dyDescent="0.25">
      <c r="A16" s="85">
        <f t="shared" si="0"/>
        <v>12</v>
      </c>
      <c r="B16" s="22" t="s">
        <v>63</v>
      </c>
      <c r="C16" s="51" t="s">
        <v>64</v>
      </c>
      <c r="D16" s="22">
        <v>50</v>
      </c>
      <c r="E16" s="99" t="s">
        <v>184</v>
      </c>
      <c r="F16" s="23">
        <f>44996+15198+1987200</f>
        <v>2047394</v>
      </c>
      <c r="G16" s="23"/>
      <c r="H16" s="44" t="s">
        <v>183</v>
      </c>
    </row>
    <row r="17" spans="1:53" ht="82.5" customHeight="1" x14ac:dyDescent="0.25">
      <c r="A17" s="85">
        <f t="shared" si="0"/>
        <v>13</v>
      </c>
      <c r="B17" s="22" t="s">
        <v>100</v>
      </c>
      <c r="C17" s="51" t="s">
        <v>101</v>
      </c>
      <c r="D17" s="22">
        <v>55</v>
      </c>
      <c r="E17" s="99" t="s">
        <v>51</v>
      </c>
      <c r="F17" s="23"/>
      <c r="G17" s="23"/>
      <c r="H17" s="44"/>
    </row>
    <row r="18" spans="1:53" ht="120" x14ac:dyDescent="0.25">
      <c r="A18" s="85">
        <f t="shared" si="0"/>
        <v>14</v>
      </c>
      <c r="B18" s="22" t="s">
        <v>76</v>
      </c>
      <c r="C18" s="51" t="s">
        <v>77</v>
      </c>
      <c r="D18" s="22">
        <v>49</v>
      </c>
      <c r="E18" s="99" t="s">
        <v>51</v>
      </c>
      <c r="F18" s="23"/>
      <c r="G18" s="23"/>
      <c r="H18" s="44"/>
    </row>
    <row r="19" spans="1:53" ht="63" customHeight="1" x14ac:dyDescent="0.25">
      <c r="A19" s="85">
        <f t="shared" si="0"/>
        <v>15</v>
      </c>
      <c r="B19" s="22" t="s">
        <v>102</v>
      </c>
      <c r="C19" s="51" t="s">
        <v>103</v>
      </c>
      <c r="D19" s="22">
        <v>49</v>
      </c>
      <c r="E19" s="99" t="s">
        <v>51</v>
      </c>
      <c r="F19" s="23"/>
      <c r="G19" s="23"/>
      <c r="H19" s="44"/>
    </row>
    <row r="20" spans="1:53" ht="63" customHeight="1" x14ac:dyDescent="0.25">
      <c r="A20" s="97">
        <f t="shared" si="0"/>
        <v>16</v>
      </c>
      <c r="B20" s="22" t="s">
        <v>142</v>
      </c>
      <c r="C20" s="97" t="s">
        <v>143</v>
      </c>
      <c r="D20" s="22">
        <v>1</v>
      </c>
      <c r="E20" s="99" t="s">
        <v>51</v>
      </c>
      <c r="F20" s="100"/>
      <c r="G20" s="23"/>
      <c r="H20" s="108"/>
    </row>
    <row r="21" spans="1:53" ht="135" x14ac:dyDescent="0.25">
      <c r="A21" s="97">
        <f t="shared" si="0"/>
        <v>17</v>
      </c>
      <c r="B21" s="9" t="s">
        <v>96</v>
      </c>
      <c r="C21" s="9" t="s">
        <v>97</v>
      </c>
      <c r="D21" s="11">
        <v>50</v>
      </c>
      <c r="E21" s="99" t="s">
        <v>51</v>
      </c>
      <c r="F21" s="16"/>
      <c r="G21" s="16"/>
      <c r="H21" s="35"/>
    </row>
    <row r="22" spans="1:53" ht="53.25" customHeight="1" x14ac:dyDescent="0.25">
      <c r="A22" s="85">
        <f t="shared" si="0"/>
        <v>18</v>
      </c>
      <c r="B22" s="9" t="s">
        <v>104</v>
      </c>
      <c r="C22" s="9" t="s">
        <v>105</v>
      </c>
      <c r="D22" s="11">
        <v>1</v>
      </c>
      <c r="E22" s="99" t="s">
        <v>51</v>
      </c>
      <c r="F22" s="16"/>
      <c r="G22" s="16"/>
      <c r="H22" s="35"/>
      <c r="BA22">
        <v>30</v>
      </c>
    </row>
    <row r="23" spans="1:53" ht="120" x14ac:dyDescent="0.25">
      <c r="A23" s="85">
        <f t="shared" si="0"/>
        <v>19</v>
      </c>
      <c r="B23" s="20" t="s">
        <v>59</v>
      </c>
      <c r="C23" s="20" t="s">
        <v>60</v>
      </c>
      <c r="D23" s="20">
        <v>90</v>
      </c>
      <c r="E23" s="99" t="s">
        <v>51</v>
      </c>
      <c r="F23" s="16">
        <v>8800</v>
      </c>
      <c r="G23" s="16">
        <v>8800</v>
      </c>
      <c r="H23" s="35"/>
    </row>
    <row r="24" spans="1:53" ht="120" x14ac:dyDescent="0.25">
      <c r="A24" s="85">
        <f t="shared" si="0"/>
        <v>20</v>
      </c>
      <c r="B24" s="9" t="s">
        <v>55</v>
      </c>
      <c r="C24" s="9" t="s">
        <v>56</v>
      </c>
      <c r="D24" s="9">
        <v>90</v>
      </c>
      <c r="E24" s="99" t="s">
        <v>51</v>
      </c>
      <c r="F24" s="17"/>
      <c r="G24" s="16"/>
      <c r="H24" s="35"/>
    </row>
    <row r="25" spans="1:53" ht="120" x14ac:dyDescent="0.25">
      <c r="A25" s="85">
        <f t="shared" si="0"/>
        <v>21</v>
      </c>
      <c r="B25" s="9" t="s">
        <v>98</v>
      </c>
      <c r="C25" s="9" t="s">
        <v>99</v>
      </c>
      <c r="D25" s="9">
        <v>70</v>
      </c>
      <c r="E25" s="99" t="s">
        <v>51</v>
      </c>
      <c r="F25" s="17">
        <v>59900</v>
      </c>
      <c r="G25" s="59"/>
      <c r="H25" s="44" t="s">
        <v>140</v>
      </c>
    </row>
    <row r="26" spans="1:53" ht="120" x14ac:dyDescent="0.25">
      <c r="A26" s="69">
        <f t="shared" si="0"/>
        <v>22</v>
      </c>
      <c r="B26" s="9" t="s">
        <v>120</v>
      </c>
      <c r="C26" s="9" t="s">
        <v>121</v>
      </c>
      <c r="D26" s="9">
        <v>80</v>
      </c>
      <c r="E26" s="99" t="s">
        <v>51</v>
      </c>
      <c r="F26" s="17"/>
      <c r="G26" s="16"/>
      <c r="H26" s="44"/>
    </row>
    <row r="27" spans="1:53" ht="120" x14ac:dyDescent="0.25">
      <c r="A27" s="69">
        <f t="shared" si="0"/>
        <v>23</v>
      </c>
      <c r="B27" s="9" t="s">
        <v>122</v>
      </c>
      <c r="C27" s="9" t="s">
        <v>99</v>
      </c>
      <c r="D27" s="9">
        <v>70</v>
      </c>
      <c r="E27" s="99" t="s">
        <v>51</v>
      </c>
      <c r="F27" s="17"/>
      <c r="G27" s="16"/>
      <c r="H27" s="44"/>
    </row>
    <row r="28" spans="1:53" ht="120" x14ac:dyDescent="0.25">
      <c r="A28" s="69">
        <f t="shared" si="0"/>
        <v>24</v>
      </c>
      <c r="B28" s="24" t="s">
        <v>78</v>
      </c>
      <c r="C28" s="50" t="s">
        <v>79</v>
      </c>
      <c r="D28" s="24">
        <v>70</v>
      </c>
      <c r="E28" s="99" t="s">
        <v>51</v>
      </c>
      <c r="F28" s="53"/>
      <c r="G28" s="61"/>
      <c r="H28" s="44"/>
    </row>
    <row r="29" spans="1:53" ht="68.25" customHeight="1" x14ac:dyDescent="0.25">
      <c r="A29" s="69">
        <f t="shared" si="0"/>
        <v>25</v>
      </c>
      <c r="B29" s="9" t="s">
        <v>123</v>
      </c>
      <c r="C29" s="67" t="s">
        <v>124</v>
      </c>
      <c r="D29" s="9">
        <v>90</v>
      </c>
      <c r="E29" s="99" t="s">
        <v>51</v>
      </c>
      <c r="F29" s="17"/>
      <c r="G29" s="16"/>
      <c r="H29" s="44"/>
    </row>
    <row r="30" spans="1:53" ht="120" x14ac:dyDescent="0.25">
      <c r="A30" s="69">
        <f t="shared" si="0"/>
        <v>26</v>
      </c>
      <c r="B30" s="9" t="s">
        <v>106</v>
      </c>
      <c r="C30" s="51" t="s">
        <v>107</v>
      </c>
      <c r="D30" s="9">
        <v>90</v>
      </c>
      <c r="E30" s="99" t="s">
        <v>51</v>
      </c>
      <c r="F30" s="17"/>
      <c r="G30" s="16"/>
      <c r="H30" s="44"/>
    </row>
    <row r="31" spans="1:53" ht="120" x14ac:dyDescent="0.25">
      <c r="A31" s="69">
        <f t="shared" si="0"/>
        <v>27</v>
      </c>
      <c r="B31" s="9" t="s">
        <v>115</v>
      </c>
      <c r="C31" s="54" t="s">
        <v>116</v>
      </c>
      <c r="D31" s="9">
        <v>50</v>
      </c>
      <c r="E31" s="99" t="s">
        <v>51</v>
      </c>
      <c r="F31" s="17"/>
      <c r="G31" s="16"/>
      <c r="H31" s="44"/>
    </row>
    <row r="32" spans="1:53" ht="120" x14ac:dyDescent="0.25">
      <c r="A32" s="69">
        <f t="shared" si="0"/>
        <v>28</v>
      </c>
      <c r="B32" s="9" t="s">
        <v>89</v>
      </c>
      <c r="C32" s="51" t="s">
        <v>90</v>
      </c>
      <c r="D32" s="9">
        <v>70</v>
      </c>
      <c r="E32" s="99" t="s">
        <v>51</v>
      </c>
      <c r="F32" s="17"/>
      <c r="G32" s="16"/>
      <c r="H32" s="44"/>
    </row>
    <row r="33" spans="1:8" ht="120" x14ac:dyDescent="0.25">
      <c r="A33" s="95">
        <f t="shared" si="0"/>
        <v>29</v>
      </c>
      <c r="B33" s="93" t="s">
        <v>132</v>
      </c>
      <c r="C33" s="92" t="s">
        <v>131</v>
      </c>
      <c r="D33" s="93">
        <v>70</v>
      </c>
      <c r="E33" s="99" t="s">
        <v>51</v>
      </c>
      <c r="F33" s="17"/>
      <c r="G33" s="16"/>
      <c r="H33" s="44"/>
    </row>
    <row r="34" spans="1:8" ht="120" x14ac:dyDescent="0.25">
      <c r="A34" s="95">
        <f t="shared" si="0"/>
        <v>30</v>
      </c>
      <c r="B34" s="9" t="s">
        <v>33</v>
      </c>
      <c r="C34" s="9" t="s">
        <v>34</v>
      </c>
      <c r="D34" s="11">
        <v>80</v>
      </c>
      <c r="E34" s="99" t="s">
        <v>51</v>
      </c>
      <c r="F34" s="12">
        <v>72552</v>
      </c>
      <c r="G34" s="12"/>
      <c r="H34" s="35" t="s">
        <v>144</v>
      </c>
    </row>
    <row r="35" spans="1:8" ht="120" x14ac:dyDescent="0.25">
      <c r="A35" s="95">
        <f t="shared" si="0"/>
        <v>31</v>
      </c>
      <c r="B35" s="9" t="s">
        <v>114</v>
      </c>
      <c r="C35" s="9" t="s">
        <v>113</v>
      </c>
      <c r="D35" s="11">
        <v>90</v>
      </c>
      <c r="E35" s="99" t="s">
        <v>51</v>
      </c>
      <c r="F35" s="12">
        <v>96720</v>
      </c>
      <c r="G35" s="12"/>
      <c r="H35" s="35" t="s">
        <v>141</v>
      </c>
    </row>
    <row r="36" spans="1:8" ht="120" x14ac:dyDescent="0.25">
      <c r="A36" s="95">
        <f t="shared" si="0"/>
        <v>32</v>
      </c>
      <c r="B36" s="90" t="s">
        <v>129</v>
      </c>
      <c r="C36" s="90" t="s">
        <v>130</v>
      </c>
      <c r="D36" s="11">
        <v>90</v>
      </c>
      <c r="E36" s="99" t="s">
        <v>51</v>
      </c>
      <c r="F36" s="12"/>
      <c r="G36" s="12"/>
      <c r="H36" s="35"/>
    </row>
    <row r="37" spans="1:8" ht="83.25" customHeight="1" x14ac:dyDescent="0.25">
      <c r="A37" s="95">
        <f t="shared" si="0"/>
        <v>33</v>
      </c>
      <c r="B37" s="10" t="s">
        <v>127</v>
      </c>
      <c r="C37" s="9" t="s">
        <v>112</v>
      </c>
      <c r="D37" s="11">
        <v>60</v>
      </c>
      <c r="E37" s="99" t="s">
        <v>51</v>
      </c>
      <c r="F37" s="84"/>
      <c r="G37" s="12"/>
      <c r="H37" s="36"/>
    </row>
    <row r="38" spans="1:8" ht="120" x14ac:dyDescent="0.25">
      <c r="A38" s="71">
        <f t="shared" si="0"/>
        <v>34</v>
      </c>
      <c r="B38" s="10" t="s">
        <v>85</v>
      </c>
      <c r="C38" s="9" t="s">
        <v>86</v>
      </c>
      <c r="D38" s="11">
        <v>80</v>
      </c>
      <c r="E38" s="99" t="s">
        <v>51</v>
      </c>
      <c r="F38" s="84">
        <f>98610+156640</f>
        <v>255250</v>
      </c>
      <c r="G38" s="12"/>
      <c r="H38" s="47" t="s">
        <v>177</v>
      </c>
    </row>
    <row r="39" spans="1:8" ht="120" x14ac:dyDescent="0.25">
      <c r="A39" s="95">
        <f t="shared" si="0"/>
        <v>35</v>
      </c>
      <c r="B39" s="10" t="s">
        <v>135</v>
      </c>
      <c r="C39" s="96" t="s">
        <v>136</v>
      </c>
      <c r="D39" s="11">
        <v>70</v>
      </c>
      <c r="E39" s="99" t="s">
        <v>51</v>
      </c>
      <c r="F39" s="12"/>
      <c r="G39" s="12"/>
      <c r="H39" s="47"/>
    </row>
    <row r="40" spans="1:8" ht="159.75" customHeight="1" x14ac:dyDescent="0.25">
      <c r="A40" s="95">
        <f t="shared" si="0"/>
        <v>36</v>
      </c>
      <c r="B40" s="13" t="s">
        <v>52</v>
      </c>
      <c r="C40" s="9" t="s">
        <v>125</v>
      </c>
      <c r="D40" s="11">
        <v>37</v>
      </c>
      <c r="E40" s="99" t="s">
        <v>51</v>
      </c>
      <c r="F40" s="12">
        <f>19400+499875+499500</f>
        <v>1018775</v>
      </c>
      <c r="G40" s="12"/>
      <c r="H40" s="35" t="s">
        <v>178</v>
      </c>
    </row>
    <row r="41" spans="1:8" ht="120" x14ac:dyDescent="0.25">
      <c r="A41" s="97">
        <f t="shared" si="0"/>
        <v>37</v>
      </c>
      <c r="B41" s="13" t="s">
        <v>74</v>
      </c>
      <c r="C41" s="97" t="s">
        <v>75</v>
      </c>
      <c r="D41" s="11">
        <v>80</v>
      </c>
      <c r="E41" s="99" t="s">
        <v>51</v>
      </c>
      <c r="F41" s="12"/>
      <c r="G41" s="12"/>
      <c r="H41" s="45"/>
    </row>
    <row r="42" spans="1:8" ht="150" x14ac:dyDescent="0.25">
      <c r="A42" s="97">
        <f t="shared" si="0"/>
        <v>38</v>
      </c>
      <c r="B42" s="13" t="s">
        <v>146</v>
      </c>
      <c r="C42" s="97" t="s">
        <v>145</v>
      </c>
      <c r="D42" s="11">
        <v>60</v>
      </c>
      <c r="E42" s="99" t="s">
        <v>51</v>
      </c>
      <c r="F42" s="12"/>
      <c r="G42" s="12"/>
      <c r="H42" s="44"/>
    </row>
    <row r="43" spans="1:8" ht="120" x14ac:dyDescent="0.25">
      <c r="A43" s="97">
        <f t="shared" si="0"/>
        <v>39</v>
      </c>
      <c r="B43" s="13" t="s">
        <v>110</v>
      </c>
      <c r="C43" s="52" t="s">
        <v>111</v>
      </c>
      <c r="D43" s="11">
        <v>95</v>
      </c>
      <c r="E43" s="99" t="s">
        <v>51</v>
      </c>
      <c r="F43" s="12"/>
      <c r="G43" s="12"/>
      <c r="H43" s="44"/>
    </row>
    <row r="44" spans="1:8" ht="120" x14ac:dyDescent="0.25">
      <c r="A44" s="94">
        <f t="shared" si="0"/>
        <v>40</v>
      </c>
      <c r="B44" s="13" t="s">
        <v>133</v>
      </c>
      <c r="C44" s="94" t="s">
        <v>134</v>
      </c>
      <c r="D44" s="11">
        <v>60</v>
      </c>
      <c r="E44" s="99" t="s">
        <v>51</v>
      </c>
      <c r="F44" s="12"/>
      <c r="G44" s="12"/>
      <c r="H44" s="44"/>
    </row>
    <row r="45" spans="1:8" ht="120" x14ac:dyDescent="0.25">
      <c r="A45" s="94">
        <f t="shared" si="0"/>
        <v>41</v>
      </c>
      <c r="B45" s="13" t="s">
        <v>35</v>
      </c>
      <c r="C45" s="9" t="s">
        <v>36</v>
      </c>
      <c r="D45" s="11">
        <v>75</v>
      </c>
      <c r="E45" s="99" t="s">
        <v>51</v>
      </c>
      <c r="F45" s="12">
        <f>89600+58650+182169+79065</f>
        <v>409484</v>
      </c>
      <c r="G45" s="12">
        <v>409484</v>
      </c>
      <c r="H45" s="44" t="s">
        <v>147</v>
      </c>
    </row>
    <row r="46" spans="1:8" ht="120" x14ac:dyDescent="0.25">
      <c r="A46" s="71">
        <f t="shared" si="0"/>
        <v>42</v>
      </c>
      <c r="B46" s="9" t="s">
        <v>61</v>
      </c>
      <c r="C46" s="9" t="s">
        <v>62</v>
      </c>
      <c r="D46" s="9">
        <v>75</v>
      </c>
      <c r="E46" s="99" t="s">
        <v>51</v>
      </c>
      <c r="F46" s="12">
        <f>19226+19200+17550+9000</f>
        <v>64976</v>
      </c>
      <c r="G46" s="12">
        <v>64976</v>
      </c>
      <c r="H46" s="44" t="s">
        <v>149</v>
      </c>
    </row>
    <row r="47" spans="1:8" ht="91.5" customHeight="1" x14ac:dyDescent="0.25">
      <c r="A47" s="86">
        <f t="shared" si="0"/>
        <v>43</v>
      </c>
      <c r="B47" s="9" t="s">
        <v>94</v>
      </c>
      <c r="C47" s="9" t="s">
        <v>95</v>
      </c>
      <c r="D47" s="9">
        <v>75</v>
      </c>
      <c r="E47" s="99" t="s">
        <v>51</v>
      </c>
      <c r="F47" s="12">
        <f>82300+36890</f>
        <v>119190</v>
      </c>
      <c r="G47" s="12">
        <v>119190</v>
      </c>
      <c r="H47" s="44" t="s">
        <v>148</v>
      </c>
    </row>
    <row r="48" spans="1:8" ht="93" customHeight="1" x14ac:dyDescent="0.25">
      <c r="A48" s="71">
        <f t="shared" si="0"/>
        <v>44</v>
      </c>
      <c r="B48" s="9" t="s">
        <v>91</v>
      </c>
      <c r="C48" s="9" t="s">
        <v>92</v>
      </c>
      <c r="D48" s="9">
        <v>75</v>
      </c>
      <c r="E48" s="99" t="s">
        <v>51</v>
      </c>
      <c r="F48" s="12">
        <v>16644</v>
      </c>
      <c r="G48" s="12">
        <v>16644</v>
      </c>
      <c r="H48" s="44" t="s">
        <v>139</v>
      </c>
    </row>
    <row r="49" spans="1:8" ht="120" x14ac:dyDescent="0.25">
      <c r="A49" s="71">
        <f t="shared" si="0"/>
        <v>45</v>
      </c>
      <c r="B49" s="9" t="s">
        <v>88</v>
      </c>
      <c r="C49" s="9" t="s">
        <v>87</v>
      </c>
      <c r="D49" s="9">
        <v>75</v>
      </c>
      <c r="E49" s="99" t="s">
        <v>51</v>
      </c>
      <c r="F49" s="12"/>
      <c r="G49" s="12"/>
      <c r="H49" s="44"/>
    </row>
    <row r="50" spans="1:8" x14ac:dyDescent="0.25">
      <c r="F50" s="62">
        <f>SUM(F5:F49)</f>
        <v>10084645.870000001</v>
      </c>
      <c r="G50" s="62">
        <f>SUM(G5:G49)</f>
        <v>6186844.04</v>
      </c>
      <c r="H50" s="48"/>
    </row>
    <row r="51" spans="1:8" x14ac:dyDescent="0.25">
      <c r="F51" s="63"/>
      <c r="G51" s="63"/>
    </row>
    <row r="52" spans="1:8" x14ac:dyDescent="0.25">
      <c r="F52" s="64"/>
      <c r="G52" s="64"/>
    </row>
  </sheetData>
  <mergeCells count="1">
    <mergeCell ref="A1:G1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40" workbookViewId="0">
      <selection activeCell="J42" sqref="J42"/>
    </sheetView>
  </sheetViews>
  <sheetFormatPr defaultRowHeight="15" x14ac:dyDescent="0.25"/>
  <cols>
    <col min="2" max="2" width="18.28515625" customWidth="1"/>
    <col min="3" max="3" width="31" customWidth="1"/>
    <col min="4" max="4" width="20.42578125" customWidth="1"/>
    <col min="5" max="5" width="36.5703125" customWidth="1"/>
    <col min="6" max="6" width="17.7109375" customWidth="1"/>
    <col min="7" max="7" width="19.7109375" customWidth="1"/>
    <col min="8" max="8" width="13.85546875" customWidth="1"/>
  </cols>
  <sheetData>
    <row r="1" spans="1:10" ht="50.25" customHeight="1" x14ac:dyDescent="0.25">
      <c r="A1" s="104" t="s">
        <v>27</v>
      </c>
      <c r="B1" s="104"/>
      <c r="C1" s="104"/>
      <c r="D1" s="104"/>
      <c r="E1" s="104"/>
      <c r="F1" s="104"/>
      <c r="G1" s="104"/>
      <c r="H1" s="104"/>
    </row>
    <row r="2" spans="1:10" x14ac:dyDescent="0.25">
      <c r="A2" s="5"/>
      <c r="B2" s="5"/>
      <c r="C2" s="5"/>
      <c r="D2" s="5"/>
      <c r="E2" s="5"/>
      <c r="F2" s="5"/>
      <c r="G2" s="5"/>
      <c r="H2" s="5"/>
    </row>
    <row r="3" spans="1:10" ht="165" x14ac:dyDescent="0.25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28</v>
      </c>
    </row>
    <row r="4" spans="1:10" x14ac:dyDescent="0.25">
      <c r="A4" s="98">
        <v>1</v>
      </c>
      <c r="B4" s="98">
        <v>2</v>
      </c>
      <c r="C4" s="98">
        <v>3</v>
      </c>
      <c r="D4" s="98">
        <v>4</v>
      </c>
      <c r="E4" s="98">
        <v>5</v>
      </c>
      <c r="F4" s="98">
        <v>6</v>
      </c>
      <c r="G4" s="98">
        <v>7</v>
      </c>
      <c r="H4" s="98">
        <v>8</v>
      </c>
    </row>
    <row r="5" spans="1:10" ht="90.75" customHeight="1" x14ac:dyDescent="0.25">
      <c r="A5" s="98">
        <v>1</v>
      </c>
      <c r="B5" s="13" t="s">
        <v>37</v>
      </c>
      <c r="C5" s="99" t="s">
        <v>38</v>
      </c>
      <c r="D5" s="11">
        <v>90</v>
      </c>
      <c r="E5" s="99" t="s">
        <v>51</v>
      </c>
      <c r="F5" s="120">
        <v>2327907.4700000002</v>
      </c>
      <c r="G5" s="120">
        <v>2327907.4700000002</v>
      </c>
      <c r="H5" s="98">
        <v>100</v>
      </c>
    </row>
    <row r="6" spans="1:10" ht="114" customHeight="1" x14ac:dyDescent="0.25">
      <c r="A6" s="98">
        <f>A5+1</f>
        <v>2</v>
      </c>
      <c r="B6" s="13" t="s">
        <v>117</v>
      </c>
      <c r="C6" s="99" t="s">
        <v>118</v>
      </c>
      <c r="D6" s="11">
        <v>70</v>
      </c>
      <c r="E6" s="99" t="s">
        <v>119</v>
      </c>
      <c r="F6" s="122">
        <v>8719.84</v>
      </c>
      <c r="G6" s="122">
        <v>2400</v>
      </c>
      <c r="H6" s="124">
        <v>27.52</v>
      </c>
    </row>
    <row r="7" spans="1:10" ht="110.25" customHeight="1" x14ac:dyDescent="0.25">
      <c r="A7" s="98">
        <f t="shared" ref="A7:A44" si="0">A6+1</f>
        <v>3</v>
      </c>
      <c r="B7" s="13" t="s">
        <v>83</v>
      </c>
      <c r="C7" s="99" t="s">
        <v>84</v>
      </c>
      <c r="D7" s="11">
        <v>90</v>
      </c>
      <c r="E7" s="99" t="s">
        <v>179</v>
      </c>
      <c r="F7" s="126">
        <v>2657699</v>
      </c>
      <c r="G7" s="126">
        <v>2646000</v>
      </c>
      <c r="H7" s="123">
        <v>99.56</v>
      </c>
    </row>
    <row r="8" spans="1:10" ht="92.25" customHeight="1" x14ac:dyDescent="0.25">
      <c r="A8" s="98">
        <f t="shared" si="0"/>
        <v>4</v>
      </c>
      <c r="B8" s="99" t="s">
        <v>67</v>
      </c>
      <c r="C8" s="99" t="s">
        <v>68</v>
      </c>
      <c r="D8" s="11">
        <v>90</v>
      </c>
      <c r="E8" s="99" t="s">
        <v>180</v>
      </c>
      <c r="F8" s="126">
        <v>2646000</v>
      </c>
      <c r="G8" s="126">
        <v>2646000</v>
      </c>
      <c r="H8" s="123">
        <v>100</v>
      </c>
    </row>
    <row r="9" spans="1:10" ht="153" customHeight="1" x14ac:dyDescent="0.25">
      <c r="A9" s="98">
        <f t="shared" si="0"/>
        <v>5</v>
      </c>
      <c r="B9" s="99" t="s">
        <v>57</v>
      </c>
      <c r="C9" s="99" t="s">
        <v>58</v>
      </c>
      <c r="D9" s="99">
        <v>70</v>
      </c>
      <c r="E9" s="99" t="s">
        <v>181</v>
      </c>
      <c r="F9" s="126">
        <v>6510273.8200000003</v>
      </c>
      <c r="G9" s="123">
        <v>0</v>
      </c>
      <c r="H9" s="124">
        <v>0</v>
      </c>
      <c r="J9" s="127"/>
    </row>
    <row r="10" spans="1:10" ht="133.5" customHeight="1" x14ac:dyDescent="0.25">
      <c r="A10" s="98">
        <f t="shared" si="0"/>
        <v>6</v>
      </c>
      <c r="B10" s="99" t="s">
        <v>69</v>
      </c>
      <c r="C10" s="99" t="s">
        <v>70</v>
      </c>
      <c r="D10" s="99">
        <v>20</v>
      </c>
      <c r="E10" s="99" t="s">
        <v>187</v>
      </c>
      <c r="F10" s="122">
        <v>49702737.5</v>
      </c>
      <c r="G10" s="122">
        <v>11275200</v>
      </c>
      <c r="H10" s="121">
        <v>22.69</v>
      </c>
    </row>
    <row r="11" spans="1:10" ht="89.25" customHeight="1" x14ac:dyDescent="0.25">
      <c r="A11" s="98">
        <f t="shared" si="0"/>
        <v>7</v>
      </c>
      <c r="B11" s="98" t="s">
        <v>81</v>
      </c>
      <c r="C11" s="98" t="s">
        <v>82</v>
      </c>
      <c r="D11" s="99">
        <v>70</v>
      </c>
      <c r="E11" s="99" t="s">
        <v>188</v>
      </c>
      <c r="F11" s="122">
        <v>11588099.01</v>
      </c>
      <c r="G11" s="122">
        <v>11091605.01</v>
      </c>
      <c r="H11" s="121">
        <v>95.72</v>
      </c>
    </row>
    <row r="12" spans="1:10" ht="125.25" customHeight="1" x14ac:dyDescent="0.25">
      <c r="A12" s="98">
        <f t="shared" si="0"/>
        <v>8</v>
      </c>
      <c r="B12" s="99" t="s">
        <v>65</v>
      </c>
      <c r="C12" s="99" t="s">
        <v>66</v>
      </c>
      <c r="D12" s="99">
        <v>3</v>
      </c>
      <c r="E12" s="99" t="s">
        <v>189</v>
      </c>
      <c r="F12" s="122">
        <v>1175679.75</v>
      </c>
      <c r="G12" s="121">
        <v>0</v>
      </c>
      <c r="H12" s="124">
        <v>0</v>
      </c>
    </row>
    <row r="13" spans="1:10" ht="107.25" customHeight="1" x14ac:dyDescent="0.25">
      <c r="A13" s="98">
        <f t="shared" si="0"/>
        <v>9</v>
      </c>
      <c r="B13" s="99" t="s">
        <v>53</v>
      </c>
      <c r="C13" s="98" t="s">
        <v>54</v>
      </c>
      <c r="D13" s="99">
        <v>3</v>
      </c>
      <c r="E13" s="99" t="s">
        <v>119</v>
      </c>
      <c r="F13" s="122">
        <v>1150464.72</v>
      </c>
      <c r="G13" s="122">
        <v>60596</v>
      </c>
      <c r="H13" s="128">
        <v>5.27</v>
      </c>
    </row>
    <row r="14" spans="1:10" ht="109.5" customHeight="1" x14ac:dyDescent="0.25">
      <c r="A14" s="98">
        <f t="shared" si="0"/>
        <v>10</v>
      </c>
      <c r="B14" s="99" t="s">
        <v>63</v>
      </c>
      <c r="C14" s="98" t="s">
        <v>64</v>
      </c>
      <c r="D14" s="99">
        <v>50</v>
      </c>
      <c r="E14" s="99" t="s">
        <v>184</v>
      </c>
      <c r="F14" s="122">
        <v>2737809</v>
      </c>
      <c r="G14" s="121">
        <v>0</v>
      </c>
      <c r="H14" s="124">
        <v>0</v>
      </c>
    </row>
    <row r="15" spans="1:10" ht="124.5" customHeight="1" x14ac:dyDescent="0.25">
      <c r="A15" s="98">
        <f t="shared" si="0"/>
        <v>11</v>
      </c>
      <c r="B15" s="99" t="s">
        <v>100</v>
      </c>
      <c r="C15" s="98" t="s">
        <v>101</v>
      </c>
      <c r="D15" s="99">
        <v>55</v>
      </c>
      <c r="E15" s="99" t="s">
        <v>190</v>
      </c>
      <c r="F15" s="122">
        <v>2524605.7400000002</v>
      </c>
      <c r="G15" s="121">
        <v>0</v>
      </c>
      <c r="H15" s="124">
        <v>0</v>
      </c>
    </row>
    <row r="16" spans="1:10" ht="106.5" customHeight="1" x14ac:dyDescent="0.25">
      <c r="A16" s="98">
        <f t="shared" si="0"/>
        <v>12</v>
      </c>
      <c r="B16" s="99" t="s">
        <v>76</v>
      </c>
      <c r="C16" s="98" t="s">
        <v>77</v>
      </c>
      <c r="D16" s="99">
        <v>49</v>
      </c>
      <c r="E16" s="99" t="s">
        <v>191</v>
      </c>
      <c r="F16" s="122">
        <v>2616969.4</v>
      </c>
      <c r="G16" s="122">
        <v>1449</v>
      </c>
      <c r="H16" s="125">
        <v>0.06</v>
      </c>
    </row>
    <row r="17" spans="1:8" ht="114.75" customHeight="1" x14ac:dyDescent="0.25">
      <c r="A17" s="98">
        <f t="shared" si="0"/>
        <v>13</v>
      </c>
      <c r="B17" s="99" t="s">
        <v>102</v>
      </c>
      <c r="C17" s="98" t="s">
        <v>103</v>
      </c>
      <c r="D17" s="99">
        <v>49</v>
      </c>
      <c r="E17" s="99" t="s">
        <v>192</v>
      </c>
      <c r="F17" s="122">
        <v>293313.17</v>
      </c>
      <c r="G17" s="121">
        <v>0</v>
      </c>
      <c r="H17" s="124">
        <v>0</v>
      </c>
    </row>
    <row r="18" spans="1:8" ht="112.5" customHeight="1" x14ac:dyDescent="0.25">
      <c r="A18" s="98">
        <f t="shared" si="0"/>
        <v>14</v>
      </c>
      <c r="B18" s="99" t="s">
        <v>96</v>
      </c>
      <c r="C18" s="99" t="s">
        <v>97</v>
      </c>
      <c r="D18" s="11">
        <v>50</v>
      </c>
      <c r="E18" s="99" t="s">
        <v>193</v>
      </c>
      <c r="F18" s="122">
        <v>448422.5</v>
      </c>
      <c r="G18" s="121">
        <v>0</v>
      </c>
      <c r="H18" s="124">
        <v>0</v>
      </c>
    </row>
    <row r="19" spans="1:8" ht="95.25" customHeight="1" x14ac:dyDescent="0.25">
      <c r="A19" s="98">
        <f t="shared" si="0"/>
        <v>15</v>
      </c>
      <c r="B19" s="99" t="s">
        <v>104</v>
      </c>
      <c r="C19" s="99" t="s">
        <v>105</v>
      </c>
      <c r="D19" s="11">
        <v>1</v>
      </c>
      <c r="E19" s="99" t="s">
        <v>51</v>
      </c>
      <c r="F19" s="122">
        <v>14647</v>
      </c>
      <c r="G19" s="122">
        <v>14647</v>
      </c>
      <c r="H19" s="122">
        <v>100</v>
      </c>
    </row>
    <row r="20" spans="1:8" ht="99.75" customHeight="1" x14ac:dyDescent="0.25">
      <c r="A20" s="98">
        <f t="shared" si="0"/>
        <v>16</v>
      </c>
      <c r="B20" s="20" t="s">
        <v>59</v>
      </c>
      <c r="C20" s="20" t="s">
        <v>60</v>
      </c>
      <c r="D20" s="20">
        <v>90</v>
      </c>
      <c r="E20" s="99" t="s">
        <v>51</v>
      </c>
      <c r="F20" s="122">
        <v>58500</v>
      </c>
      <c r="G20" s="122">
        <v>58500</v>
      </c>
      <c r="H20" s="122">
        <v>100</v>
      </c>
    </row>
    <row r="21" spans="1:8" ht="120" customHeight="1" x14ac:dyDescent="0.25">
      <c r="A21" s="98">
        <f t="shared" si="0"/>
        <v>17</v>
      </c>
      <c r="B21" s="99" t="s">
        <v>55</v>
      </c>
      <c r="C21" s="99" t="s">
        <v>56</v>
      </c>
      <c r="D21" s="99">
        <v>90</v>
      </c>
      <c r="E21" s="99" t="s">
        <v>189</v>
      </c>
      <c r="F21" s="122">
        <v>2013773.9</v>
      </c>
      <c r="G21" s="121">
        <v>0</v>
      </c>
      <c r="H21" s="124">
        <v>0</v>
      </c>
    </row>
    <row r="22" spans="1:8" ht="95.25" customHeight="1" x14ac:dyDescent="0.25">
      <c r="A22" s="98">
        <f t="shared" si="0"/>
        <v>18</v>
      </c>
      <c r="B22" s="99" t="s">
        <v>120</v>
      </c>
      <c r="C22" s="99" t="s">
        <v>121</v>
      </c>
      <c r="D22" s="99">
        <v>80</v>
      </c>
      <c r="E22" s="99" t="s">
        <v>194</v>
      </c>
      <c r="F22" s="122">
        <v>164586.03</v>
      </c>
      <c r="G22" s="121">
        <v>0</v>
      </c>
      <c r="H22" s="124">
        <v>0</v>
      </c>
    </row>
    <row r="23" spans="1:8" ht="121.5" customHeight="1" x14ac:dyDescent="0.25">
      <c r="A23" s="98">
        <f t="shared" si="0"/>
        <v>19</v>
      </c>
      <c r="B23" s="99" t="s">
        <v>122</v>
      </c>
      <c r="C23" s="99" t="s">
        <v>99</v>
      </c>
      <c r="D23" s="99">
        <v>70</v>
      </c>
      <c r="E23" s="99" t="s">
        <v>189</v>
      </c>
      <c r="F23" s="122">
        <v>829343.37</v>
      </c>
      <c r="G23" s="122">
        <v>70489</v>
      </c>
      <c r="H23" s="125">
        <v>8.5</v>
      </c>
    </row>
    <row r="24" spans="1:8" ht="92.25" customHeight="1" x14ac:dyDescent="0.25">
      <c r="A24" s="98">
        <f t="shared" si="0"/>
        <v>20</v>
      </c>
      <c r="B24" s="99" t="s">
        <v>123</v>
      </c>
      <c r="C24" s="98" t="s">
        <v>124</v>
      </c>
      <c r="D24" s="99">
        <v>90</v>
      </c>
      <c r="E24" s="99" t="s">
        <v>51</v>
      </c>
      <c r="F24" s="122">
        <v>15310.51</v>
      </c>
      <c r="G24" s="122">
        <v>12560.51</v>
      </c>
      <c r="H24" s="122">
        <v>82.04</v>
      </c>
    </row>
    <row r="25" spans="1:8" ht="93.75" customHeight="1" x14ac:dyDescent="0.25">
      <c r="A25" s="98">
        <f t="shared" si="0"/>
        <v>21</v>
      </c>
      <c r="B25" s="99" t="s">
        <v>106</v>
      </c>
      <c r="C25" s="98" t="s">
        <v>107</v>
      </c>
      <c r="D25" s="99">
        <v>90</v>
      </c>
      <c r="E25" s="99" t="s">
        <v>51</v>
      </c>
      <c r="F25" s="122">
        <v>3320</v>
      </c>
      <c r="G25" s="121">
        <v>0</v>
      </c>
      <c r="H25" s="124">
        <v>0</v>
      </c>
    </row>
    <row r="26" spans="1:8" ht="93.75" customHeight="1" x14ac:dyDescent="0.25">
      <c r="A26" s="98">
        <f t="shared" si="0"/>
        <v>22</v>
      </c>
      <c r="B26" s="99" t="s">
        <v>115</v>
      </c>
      <c r="C26" s="98" t="s">
        <v>195</v>
      </c>
      <c r="D26" s="99">
        <v>50</v>
      </c>
      <c r="E26" s="99" t="s">
        <v>51</v>
      </c>
      <c r="F26" s="122">
        <v>5650</v>
      </c>
      <c r="G26" s="121">
        <v>0</v>
      </c>
      <c r="H26" s="124">
        <v>0</v>
      </c>
    </row>
    <row r="27" spans="1:8" ht="94.5" customHeight="1" x14ac:dyDescent="0.25">
      <c r="A27" s="98">
        <f t="shared" si="0"/>
        <v>23</v>
      </c>
      <c r="B27" s="99" t="s">
        <v>89</v>
      </c>
      <c r="C27" s="98" t="s">
        <v>90</v>
      </c>
      <c r="D27" s="99">
        <v>70</v>
      </c>
      <c r="E27" s="99" t="s">
        <v>51</v>
      </c>
      <c r="F27" s="122">
        <v>3249</v>
      </c>
      <c r="G27" s="121">
        <v>0</v>
      </c>
      <c r="H27" s="124">
        <v>0</v>
      </c>
    </row>
    <row r="28" spans="1:8" ht="94.5" customHeight="1" x14ac:dyDescent="0.25">
      <c r="A28" s="98">
        <f t="shared" si="0"/>
        <v>24</v>
      </c>
      <c r="B28" s="99" t="s">
        <v>196</v>
      </c>
      <c r="C28" s="98" t="s">
        <v>197</v>
      </c>
      <c r="D28" s="99">
        <v>45</v>
      </c>
      <c r="E28" s="99" t="s">
        <v>198</v>
      </c>
      <c r="F28" s="122">
        <v>737748.4</v>
      </c>
      <c r="G28" s="121">
        <v>0</v>
      </c>
      <c r="H28" s="124">
        <v>0</v>
      </c>
    </row>
    <row r="29" spans="1:8" ht="93.75" customHeight="1" x14ac:dyDescent="0.25">
      <c r="A29" s="98">
        <f t="shared" si="0"/>
        <v>25</v>
      </c>
      <c r="B29" s="99" t="s">
        <v>132</v>
      </c>
      <c r="C29" s="98" t="s">
        <v>131</v>
      </c>
      <c r="D29" s="99">
        <v>70</v>
      </c>
      <c r="E29" s="99" t="s">
        <v>51</v>
      </c>
      <c r="F29" s="122">
        <v>69070</v>
      </c>
      <c r="G29" s="121">
        <v>0</v>
      </c>
      <c r="H29" s="124">
        <v>0</v>
      </c>
    </row>
    <row r="30" spans="1:8" ht="96" customHeight="1" x14ac:dyDescent="0.25">
      <c r="A30" s="98">
        <f t="shared" si="0"/>
        <v>26</v>
      </c>
      <c r="B30" s="99" t="s">
        <v>33</v>
      </c>
      <c r="C30" s="99" t="s">
        <v>34</v>
      </c>
      <c r="D30" s="11">
        <v>80</v>
      </c>
      <c r="E30" s="99" t="s">
        <v>51</v>
      </c>
      <c r="F30" s="122">
        <v>158656.65</v>
      </c>
      <c r="G30" s="122">
        <v>27460</v>
      </c>
      <c r="H30" s="125">
        <v>17.309999999999999</v>
      </c>
    </row>
    <row r="31" spans="1:8" ht="98.25" customHeight="1" x14ac:dyDescent="0.25">
      <c r="A31" s="98">
        <f t="shared" si="0"/>
        <v>27</v>
      </c>
      <c r="B31" s="99" t="s">
        <v>114</v>
      </c>
      <c r="C31" s="99" t="s">
        <v>113</v>
      </c>
      <c r="D31" s="11">
        <v>90</v>
      </c>
      <c r="E31" s="99" t="s">
        <v>51</v>
      </c>
      <c r="F31" s="122">
        <v>469043.7</v>
      </c>
      <c r="G31" s="122">
        <v>35393</v>
      </c>
      <c r="H31" s="125">
        <v>7.55</v>
      </c>
    </row>
    <row r="32" spans="1:8" ht="91.5" customHeight="1" x14ac:dyDescent="0.25">
      <c r="A32" s="98">
        <f t="shared" si="0"/>
        <v>28</v>
      </c>
      <c r="B32" s="99" t="s">
        <v>129</v>
      </c>
      <c r="C32" s="99" t="s">
        <v>130</v>
      </c>
      <c r="D32" s="11">
        <v>90</v>
      </c>
      <c r="E32" s="99" t="s">
        <v>51</v>
      </c>
      <c r="F32" s="122">
        <v>81900</v>
      </c>
      <c r="G32" s="121">
        <v>0</v>
      </c>
      <c r="H32" s="124">
        <v>0</v>
      </c>
    </row>
    <row r="33" spans="1:8" ht="108" customHeight="1" x14ac:dyDescent="0.25">
      <c r="A33" s="98">
        <f t="shared" si="0"/>
        <v>29</v>
      </c>
      <c r="B33" s="10" t="s">
        <v>127</v>
      </c>
      <c r="C33" s="99" t="s">
        <v>112</v>
      </c>
      <c r="D33" s="11">
        <v>60</v>
      </c>
      <c r="E33" s="99" t="s">
        <v>192</v>
      </c>
      <c r="F33" s="122">
        <v>109744.34</v>
      </c>
      <c r="G33" s="121">
        <v>0</v>
      </c>
      <c r="H33" s="124">
        <v>0</v>
      </c>
    </row>
    <row r="34" spans="1:8" ht="93" customHeight="1" x14ac:dyDescent="0.25">
      <c r="A34" s="98">
        <f t="shared" si="0"/>
        <v>30</v>
      </c>
      <c r="B34" s="10" t="s">
        <v>85</v>
      </c>
      <c r="C34" s="99" t="s">
        <v>86</v>
      </c>
      <c r="D34" s="11">
        <v>80</v>
      </c>
      <c r="E34" s="99" t="s">
        <v>51</v>
      </c>
      <c r="F34" s="122">
        <v>357512.32</v>
      </c>
      <c r="G34" s="121">
        <v>0</v>
      </c>
      <c r="H34" s="124">
        <v>0</v>
      </c>
    </row>
    <row r="35" spans="1:8" ht="94.5" customHeight="1" x14ac:dyDescent="0.25">
      <c r="A35" s="98">
        <f t="shared" si="0"/>
        <v>31</v>
      </c>
      <c r="B35" s="10" t="s">
        <v>135</v>
      </c>
      <c r="C35" s="99" t="s">
        <v>136</v>
      </c>
      <c r="D35" s="11">
        <v>70</v>
      </c>
      <c r="E35" s="99" t="s">
        <v>51</v>
      </c>
      <c r="F35" s="122">
        <v>1380</v>
      </c>
      <c r="G35" s="121">
        <v>0</v>
      </c>
      <c r="H35" s="124">
        <v>0</v>
      </c>
    </row>
    <row r="36" spans="1:8" ht="153" customHeight="1" x14ac:dyDescent="0.25">
      <c r="A36" s="98">
        <f t="shared" si="0"/>
        <v>32</v>
      </c>
      <c r="B36" s="13" t="s">
        <v>52</v>
      </c>
      <c r="C36" s="99" t="s">
        <v>125</v>
      </c>
      <c r="D36" s="11">
        <v>37</v>
      </c>
      <c r="E36" s="99" t="s">
        <v>199</v>
      </c>
      <c r="F36" s="122">
        <v>7101752.3300000001</v>
      </c>
      <c r="G36" s="121">
        <v>0</v>
      </c>
      <c r="H36" s="124">
        <v>0</v>
      </c>
    </row>
    <row r="37" spans="1:8" ht="94.5" customHeight="1" x14ac:dyDescent="0.25">
      <c r="A37" s="98">
        <f t="shared" si="0"/>
        <v>33</v>
      </c>
      <c r="B37" s="13" t="s">
        <v>74</v>
      </c>
      <c r="C37" s="98" t="s">
        <v>75</v>
      </c>
      <c r="D37" s="11">
        <v>80</v>
      </c>
      <c r="E37" s="99" t="s">
        <v>51</v>
      </c>
      <c r="F37" s="122">
        <v>19300</v>
      </c>
      <c r="G37" s="121">
        <v>0</v>
      </c>
      <c r="H37" s="124">
        <v>0</v>
      </c>
    </row>
    <row r="38" spans="1:8" ht="94.5" customHeight="1" x14ac:dyDescent="0.25">
      <c r="A38" s="98">
        <f t="shared" si="0"/>
        <v>34</v>
      </c>
      <c r="B38" s="13" t="s">
        <v>110</v>
      </c>
      <c r="C38" s="98" t="s">
        <v>111</v>
      </c>
      <c r="D38" s="11">
        <v>95</v>
      </c>
      <c r="E38" s="99" t="s">
        <v>51</v>
      </c>
      <c r="F38" s="122">
        <v>129795</v>
      </c>
      <c r="G38" s="122">
        <v>94600</v>
      </c>
      <c r="H38" s="125">
        <v>72.88</v>
      </c>
    </row>
    <row r="39" spans="1:8" ht="42" customHeight="1" x14ac:dyDescent="0.25">
      <c r="A39" s="98">
        <f t="shared" si="0"/>
        <v>35</v>
      </c>
      <c r="B39" s="13" t="s">
        <v>133</v>
      </c>
      <c r="C39" s="98" t="s">
        <v>134</v>
      </c>
      <c r="D39" s="11">
        <v>60</v>
      </c>
      <c r="E39" s="99" t="s">
        <v>200</v>
      </c>
      <c r="F39" s="122">
        <v>2453666.67</v>
      </c>
      <c r="G39" s="122">
        <v>2453666.67</v>
      </c>
      <c r="H39" s="122">
        <v>100</v>
      </c>
    </row>
    <row r="40" spans="1:8" ht="106.5" customHeight="1" x14ac:dyDescent="0.25">
      <c r="A40" s="98">
        <f t="shared" si="0"/>
        <v>36</v>
      </c>
      <c r="B40" s="13" t="s">
        <v>35</v>
      </c>
      <c r="C40" s="99" t="s">
        <v>36</v>
      </c>
      <c r="D40" s="11">
        <v>75</v>
      </c>
      <c r="E40" s="99" t="s">
        <v>201</v>
      </c>
      <c r="F40" s="122">
        <v>4145734.63</v>
      </c>
      <c r="G40" s="122">
        <v>4098954.63</v>
      </c>
      <c r="H40" s="122">
        <v>98.87</v>
      </c>
    </row>
    <row r="41" spans="1:8" ht="92.25" customHeight="1" x14ac:dyDescent="0.25">
      <c r="A41" s="98">
        <f t="shared" si="0"/>
        <v>37</v>
      </c>
      <c r="B41" s="99" t="s">
        <v>61</v>
      </c>
      <c r="C41" s="99" t="s">
        <v>62</v>
      </c>
      <c r="D41" s="99">
        <v>75</v>
      </c>
      <c r="E41" s="99" t="s">
        <v>51</v>
      </c>
      <c r="F41" s="122">
        <v>272023</v>
      </c>
      <c r="G41" s="122">
        <v>249812</v>
      </c>
      <c r="H41" s="122">
        <v>91.83</v>
      </c>
    </row>
    <row r="42" spans="1:8" ht="90.75" customHeight="1" x14ac:dyDescent="0.25">
      <c r="A42" s="98">
        <f t="shared" si="0"/>
        <v>38</v>
      </c>
      <c r="B42" s="99" t="s">
        <v>202</v>
      </c>
      <c r="C42" s="99" t="s">
        <v>203</v>
      </c>
      <c r="D42" s="99">
        <v>75</v>
      </c>
      <c r="E42" s="99" t="s">
        <v>51</v>
      </c>
      <c r="F42" s="122">
        <v>16550</v>
      </c>
      <c r="G42" s="122">
        <v>16550</v>
      </c>
      <c r="H42" s="122">
        <v>100</v>
      </c>
    </row>
    <row r="43" spans="1:8" ht="90.75" customHeight="1" x14ac:dyDescent="0.25">
      <c r="A43" s="98">
        <f t="shared" si="0"/>
        <v>39</v>
      </c>
      <c r="B43" s="99" t="s">
        <v>94</v>
      </c>
      <c r="C43" s="99" t="s">
        <v>95</v>
      </c>
      <c r="D43" s="99">
        <v>75</v>
      </c>
      <c r="E43" s="99" t="s">
        <v>51</v>
      </c>
      <c r="F43" s="122">
        <v>140413</v>
      </c>
      <c r="G43" s="122">
        <v>140413</v>
      </c>
      <c r="H43" s="122">
        <v>100</v>
      </c>
    </row>
    <row r="44" spans="1:8" ht="95.25" customHeight="1" x14ac:dyDescent="0.25">
      <c r="A44" s="98">
        <f t="shared" si="0"/>
        <v>40</v>
      </c>
      <c r="B44" s="99" t="s">
        <v>91</v>
      </c>
      <c r="C44" s="99" t="s">
        <v>92</v>
      </c>
      <c r="D44" s="99">
        <v>75</v>
      </c>
      <c r="E44" s="99" t="s">
        <v>51</v>
      </c>
      <c r="F44" s="122">
        <v>16644</v>
      </c>
      <c r="G44" s="122">
        <v>16644</v>
      </c>
      <c r="H44" s="122">
        <v>100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Свед-я об орг.</vt:lpstr>
      <vt:lpstr>Общ.стоим.и кол.</vt:lpstr>
      <vt:lpstr>Товары рп</vt:lpstr>
      <vt:lpstr>Годовой</vt:lpstr>
      <vt:lpstr>'Товары рп'!Область_печати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2025-01-10T09:44:00Z</dcterms:modified>
</cp:coreProperties>
</file>