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УБИОЗ\ОПОЗ\План закупок Банка\2023 год\Изменения плана закупок в ЕИС\"/>
    </mc:Choice>
  </mc:AlternateContent>
  <bookViews>
    <workbookView xWindow="120" yWindow="45" windowWidth="28560" windowHeight="12600"/>
  </bookViews>
  <sheets>
    <sheet name="основной" sheetId="1" r:id="rId1"/>
  </sheets>
  <calcPr calcId="162913"/>
</workbook>
</file>

<file path=xl/calcChain.xml><?xml version="1.0" encoding="utf-8"?>
<calcChain xmlns="http://schemas.openxmlformats.org/spreadsheetml/2006/main">
  <c r="A261" i="1" l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41" i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B185" i="1" l="1"/>
  <c r="A185" i="1"/>
  <c r="B27" i="1" l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27" i="1"/>
  <c r="A28" i="1" s="1"/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L275" i="1"/>
  <c r="L267" i="1"/>
  <c r="L256" i="1"/>
  <c r="L247" i="1"/>
  <c r="L278" i="1" l="1"/>
  <c r="L258" i="1"/>
  <c r="L233" i="1" l="1"/>
  <c r="L29" i="1" l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6" i="1" l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60" i="1" s="1"/>
  <c r="L40" i="1"/>
  <c r="B263" i="1" l="1"/>
  <c r="B266" i="1" s="1"/>
  <c r="B269" i="1" s="1"/>
  <c r="B272" i="1" s="1"/>
  <c r="B275" i="1" s="1"/>
  <c r="B261" i="1"/>
  <c r="B262" i="1" s="1"/>
  <c r="B265" i="1" s="1"/>
  <c r="B268" i="1" s="1"/>
  <c r="B271" i="1" s="1"/>
  <c r="B274" i="1" s="1"/>
  <c r="B277" i="1" s="1"/>
  <c r="L185" i="1"/>
  <c r="B264" i="1" l="1"/>
  <c r="B267" i="1" s="1"/>
  <c r="B270" i="1" s="1"/>
  <c r="B273" i="1" s="1"/>
  <c r="B276" i="1" s="1"/>
  <c r="L198" i="1"/>
  <c r="M106" i="1" l="1"/>
  <c r="L63" i="1" l="1"/>
  <c r="L26" i="1" l="1"/>
  <c r="L152" i="1" l="1"/>
  <c r="L149" i="1" l="1"/>
  <c r="L183" i="1" l="1"/>
  <c r="L184" i="1"/>
  <c r="L59" i="1"/>
  <c r="L130" i="1"/>
  <c r="L131" i="1"/>
  <c r="L129" i="1"/>
  <c r="N78" i="1" l="1"/>
  <c r="L195" i="1" l="1"/>
  <c r="L196" i="1"/>
  <c r="L78" i="1" l="1"/>
  <c r="L35" i="1"/>
  <c r="L33" i="1"/>
  <c r="L34" i="1"/>
  <c r="L31" i="1"/>
  <c r="L32" i="1"/>
  <c r="L30" i="1"/>
  <c r="L69" i="1"/>
  <c r="L70" i="1"/>
  <c r="L61" i="1"/>
  <c r="L62" i="1"/>
  <c r="L64" i="1"/>
  <c r="L65" i="1"/>
  <c r="L66" i="1"/>
  <c r="L67" i="1"/>
  <c r="L228" i="1" l="1"/>
  <c r="L179" i="1"/>
  <c r="L180" i="1"/>
  <c r="L176" i="1"/>
  <c r="L177" i="1"/>
  <c r="L178" i="1"/>
  <c r="L169" i="1"/>
  <c r="L172" i="1" l="1"/>
  <c r="L173" i="1"/>
  <c r="L174" i="1"/>
  <c r="L175" i="1"/>
  <c r="L160" i="1"/>
  <c r="L57" i="1" l="1"/>
  <c r="L58" i="1"/>
  <c r="L60" i="1"/>
  <c r="L222" i="1" l="1"/>
  <c r="L225" i="1"/>
  <c r="L22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8" i="1"/>
  <c r="L170" i="1"/>
  <c r="L171" i="1"/>
  <c r="L181" i="1"/>
  <c r="L182" i="1"/>
  <c r="L186" i="1"/>
  <c r="L153" i="1"/>
  <c r="L124" i="1"/>
  <c r="L118" i="1"/>
  <c r="L117" i="1"/>
  <c r="L116" i="1"/>
  <c r="L119" i="1"/>
  <c r="L120" i="1"/>
  <c r="L121" i="1"/>
  <c r="L122" i="1"/>
  <c r="L123" i="1"/>
  <c r="L125" i="1"/>
  <c r="L126" i="1"/>
  <c r="L127" i="1"/>
  <c r="L128" i="1"/>
  <c r="L115" i="1"/>
  <c r="L192" i="1" l="1"/>
  <c r="L236" i="1"/>
  <c r="L27" i="1" l="1"/>
  <c r="L28" i="1"/>
  <c r="L76" i="1" l="1"/>
  <c r="L75" i="1"/>
  <c r="R94" i="1"/>
  <c r="N238" i="1" l="1"/>
  <c r="O238" i="1"/>
  <c r="P238" i="1"/>
  <c r="Q238" i="1"/>
  <c r="R238" i="1"/>
  <c r="S238" i="1"/>
  <c r="T238" i="1"/>
  <c r="U238" i="1"/>
  <c r="V238" i="1"/>
  <c r="X238" i="1"/>
  <c r="L229" i="1"/>
  <c r="L230" i="1"/>
  <c r="L231" i="1"/>
  <c r="L232" i="1"/>
  <c r="L234" i="1"/>
  <c r="L235" i="1"/>
  <c r="L237" i="1"/>
  <c r="L215" i="1" l="1"/>
  <c r="L216" i="1"/>
  <c r="L217" i="1"/>
  <c r="L218" i="1"/>
  <c r="L219" i="1"/>
  <c r="L220" i="1"/>
  <c r="L221" i="1"/>
  <c r="L224" i="1"/>
  <c r="L226" i="1"/>
  <c r="L227" i="1"/>
  <c r="L214" i="1"/>
  <c r="L197" i="1"/>
  <c r="L194" i="1"/>
  <c r="L188" i="1"/>
  <c r="L114" i="1"/>
  <c r="L139" i="1" l="1"/>
  <c r="L140" i="1"/>
  <c r="L138" i="1"/>
  <c r="L88" i="1" l="1"/>
  <c r="L89" i="1"/>
  <c r="L80" i="1"/>
  <c r="L104" i="1" l="1"/>
  <c r="L132" i="1" l="1"/>
  <c r="L133" i="1"/>
  <c r="L134" i="1"/>
  <c r="L135" i="1"/>
  <c r="L137" i="1"/>
  <c r="L136" i="1"/>
  <c r="L200" i="1"/>
  <c r="L201" i="1"/>
  <c r="L202" i="1"/>
  <c r="L203" i="1"/>
  <c r="L209" i="1"/>
  <c r="L210" i="1"/>
  <c r="L211" i="1"/>
  <c r="L212" i="1"/>
  <c r="L213" i="1"/>
  <c r="L205" i="1"/>
  <c r="L206" i="1"/>
  <c r="L207" i="1"/>
  <c r="L208" i="1"/>
  <c r="L204" i="1"/>
  <c r="L68" i="1" l="1"/>
  <c r="W56" i="1"/>
  <c r="W238" i="1" s="1"/>
  <c r="M110" i="1"/>
  <c r="M238" i="1" s="1"/>
  <c r="L199" i="1" l="1"/>
  <c r="L142" i="1" l="1"/>
  <c r="L143" i="1"/>
  <c r="L144" i="1"/>
  <c r="L145" i="1"/>
  <c r="L146" i="1"/>
  <c r="L147" i="1"/>
  <c r="L148" i="1"/>
  <c r="L150" i="1"/>
  <c r="L151" i="1"/>
  <c r="L141" i="1"/>
  <c r="L187" i="1" l="1"/>
  <c r="L55" i="1" l="1"/>
  <c r="L49" i="1"/>
  <c r="L50" i="1"/>
  <c r="L51" i="1"/>
  <c r="L52" i="1"/>
  <c r="L53" i="1"/>
  <c r="L54" i="1"/>
  <c r="L48" i="1"/>
  <c r="L47" i="1"/>
  <c r="L46" i="1"/>
  <c r="L41" i="1"/>
  <c r="L42" i="1"/>
  <c r="L43" i="1"/>
  <c r="L44" i="1"/>
  <c r="L45" i="1"/>
  <c r="L39" i="1"/>
  <c r="L38" i="1"/>
  <c r="L37" i="1"/>
  <c r="L81" i="1"/>
  <c r="L82" i="1"/>
  <c r="L83" i="1"/>
  <c r="L84" i="1"/>
  <c r="L85" i="1"/>
  <c r="L86" i="1"/>
  <c r="L87" i="1"/>
  <c r="L71" i="1"/>
  <c r="L72" i="1"/>
  <c r="L73" i="1"/>
  <c r="L74" i="1"/>
  <c r="L79" i="1"/>
  <c r="L77" i="1"/>
  <c r="L190" i="1"/>
  <c r="L189" i="1" l="1"/>
  <c r="L191" i="1"/>
  <c r="L193" i="1"/>
  <c r="L107" i="1" l="1"/>
  <c r="L106" i="1"/>
  <c r="L113" i="1"/>
  <c r="L112" i="1"/>
  <c r="L110" i="1"/>
  <c r="L109" i="1"/>
  <c r="L111" i="1"/>
  <c r="L108" i="1"/>
  <c r="L105" i="1"/>
  <c r="L91" i="1"/>
  <c r="L92" i="1"/>
  <c r="L93" i="1"/>
  <c r="L97" i="1"/>
  <c r="L96" i="1"/>
  <c r="L56" i="1"/>
  <c r="L94" i="1" l="1"/>
  <c r="L95" i="1"/>
  <c r="L98" i="1"/>
  <c r="L99" i="1"/>
  <c r="L100" i="1"/>
  <c r="L101" i="1"/>
  <c r="L102" i="1"/>
  <c r="L103" i="1"/>
  <c r="L90" i="1" l="1"/>
  <c r="L36" i="1" l="1"/>
  <c r="B19" i="1" s="1"/>
  <c r="L238" i="1" l="1"/>
  <c r="I38" i="1" l="1"/>
  <c r="I37" i="1"/>
</calcChain>
</file>

<file path=xl/comments1.xml><?xml version="1.0" encoding="utf-8"?>
<comments xmlns="http://schemas.openxmlformats.org/spreadsheetml/2006/main">
  <authors>
    <author>Кириллина Тамара Николаевна</author>
  </authors>
  <commentList>
    <comment ref="E68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договор аренды сроком на 3 года. В 2023 году будет перезаключение договора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решила оставить этот код</t>
        </r>
      </text>
    </comment>
    <comment ref="R94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плюс 450 тр для УКОиИ лента для калькуляторов</t>
        </r>
      </text>
    </comment>
    <comment ref="N96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УКОиИ заложено 540 тр совместно с ИСП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прочая реклама</t>
        </r>
      </text>
    </comment>
    <comment ref="L152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пролонгация договора, ежемесячно будут выноситься счета на КпЗ</t>
        </r>
      </text>
    </comment>
    <comment ref="Q186" authorId="0" shapeId="0">
      <text>
        <r>
          <rPr>
            <b/>
            <sz val="9"/>
            <color indexed="81"/>
            <rFont val="Tahoma"/>
            <charset val="1"/>
          </rPr>
          <t>Кириллина Тамара Николаевна: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исключили стажеров</t>
        </r>
      </text>
    </comment>
  </commentList>
</comments>
</file>

<file path=xl/sharedStrings.xml><?xml version="1.0" encoding="utf-8"?>
<sst xmlns="http://schemas.openxmlformats.org/spreadsheetml/2006/main" count="2915" uniqueCount="296">
  <si>
    <t>«Согласовано»</t>
  </si>
  <si>
    <t>«Утверждено»</t>
  </si>
  <si>
    <t>АКБ "Алмазэргиэнбанк" АО</t>
  </si>
  <si>
    <t>ПЛАН ЗАКУПКИ ТОВАРОВ, РАБОТ, УСЛУГ</t>
  </si>
  <si>
    <t>Наименование заказчика</t>
  </si>
  <si>
    <t>Акционерный Коммерческий Банк "Алмазэргиэнбанк" Акционерное общество</t>
  </si>
  <si>
    <t>Адрес местонахождения заказчика</t>
  </si>
  <si>
    <t>677000, г. Якутск, пр. Ленина 1</t>
  </si>
  <si>
    <t>Телефон заказчика</t>
  </si>
  <si>
    <t xml:space="preserve"> тел. (4112)425-425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</si>
  <si>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</si>
  <si>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</si>
  <si>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</si>
  <si>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</si>
  <si>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</si>
  <si>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</t>
  </si>
  <si>
    <t>Код по ОКПД2</t>
  </si>
  <si>
    <t>Предмет договора</t>
  </si>
  <si>
    <t>Минимально необходимые требования, предъявляемые к закупаемым товарам,работам,услугам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</si>
  <si>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</si>
  <si>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</si>
  <si>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</si>
  <si>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Сведения о начальной (максимальной) цене договора (цене лота)</t>
  </si>
  <si>
    <t>Участниками закупки могут быть только субъекты МСП</t>
  </si>
  <si>
    <t>График осуществления процедур закупки</t>
  </si>
  <si>
    <t>Способ закупки</t>
  </si>
  <si>
    <t>Закупка в электронной форме</t>
  </si>
  <si>
    <t>Заказчик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</si>
  <si>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</si>
  <si>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</si>
  <si>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</si>
  <si>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закупке(месяц, год)</t>
  </si>
  <si>
    <t>Срок исполнения договора(месяц, год)</t>
  </si>
  <si>
    <t>35.1.</t>
  </si>
  <si>
    <t>35.11.10.110.</t>
  </si>
  <si>
    <t xml:space="preserve"> Электроэнергия (г. Якутск) Энергосбыт</t>
  </si>
  <si>
    <t>согласно договору</t>
  </si>
  <si>
    <t>214</t>
  </si>
  <si>
    <t>кВт</t>
  </si>
  <si>
    <t>98000000000</t>
  </si>
  <si>
    <t xml:space="preserve">Саха /Якутия/  Респ </t>
  </si>
  <si>
    <t>Нет</t>
  </si>
  <si>
    <t>Закупка у единственного поставщика (исполнителя, подрядчика)</t>
  </si>
  <si>
    <t>АКЦИОНЕРНЫЙ КОММЕРЧЕСКИЙ БАНК "АЛМАЗЭРГИЭНБАНК"  АКЦИОНЕРНОЕ ОБЩЕСТВО</t>
  </si>
  <si>
    <t xml:space="preserve"> Электроэнергия (г. Якутск) СВФУ</t>
  </si>
  <si>
    <t>35.3.</t>
  </si>
  <si>
    <t>35.30.11.111.</t>
  </si>
  <si>
    <t>Теплоэнергия (г. Якутск)</t>
  </si>
  <si>
    <t>Гкал</t>
  </si>
  <si>
    <t>35.30.11.120.</t>
  </si>
  <si>
    <t>Теплоэнергия (Нюрба)</t>
  </si>
  <si>
    <t>Теплоэнергия (с. Ытык-Кюель)</t>
  </si>
  <si>
    <t>Теплоэнергия  (Усть-Нера)</t>
  </si>
  <si>
    <t>Содержание зданий</t>
  </si>
  <si>
    <t>81.10.</t>
  </si>
  <si>
    <t>81.10.10.</t>
  </si>
  <si>
    <t>Единица</t>
  </si>
  <si>
    <t>Да</t>
  </si>
  <si>
    <t>19.20.</t>
  </si>
  <si>
    <t>19.20.21.100</t>
  </si>
  <si>
    <t>Поставка ГСМ</t>
  </si>
  <si>
    <t>Акционерный Коммерческий Банк "АЛМАЗЭРГИЭНБАНК"  Акционерное Общество</t>
  </si>
  <si>
    <t>81.21.</t>
  </si>
  <si>
    <t>81.21.10.</t>
  </si>
  <si>
    <t>согласно закупочной документации</t>
  </si>
  <si>
    <t>80.20.</t>
  </si>
  <si>
    <t>80.10.12.</t>
  </si>
  <si>
    <t>нет</t>
  </si>
  <si>
    <t>80.10.</t>
  </si>
  <si>
    <t>80.10.1.</t>
  </si>
  <si>
    <t>642</t>
  </si>
  <si>
    <t>80.20.10.</t>
  </si>
  <si>
    <t>80.20</t>
  </si>
  <si>
    <t>80.10.11.</t>
  </si>
  <si>
    <t>1</t>
  </si>
  <si>
    <t>26.20</t>
  </si>
  <si>
    <t>26.20.13</t>
  </si>
  <si>
    <t>Открытый аукцион, участниками которого могут быть только субъекты МСП</t>
  </si>
  <si>
    <t>36.00.</t>
  </si>
  <si>
    <t>36.00.20.150</t>
  </si>
  <si>
    <t>Поставка питьевой воды</t>
  </si>
  <si>
    <t>47.62.2</t>
  </si>
  <si>
    <t>Поставка офисной бумаги  А4</t>
  </si>
  <si>
    <t>согласно закупочной  документации</t>
  </si>
  <si>
    <t>Запрос котировок, участниками которого могут быть только субъекты МСП</t>
  </si>
  <si>
    <t>28.23.</t>
  </si>
  <si>
    <t>да</t>
  </si>
  <si>
    <t>47.62.</t>
  </si>
  <si>
    <t>Оказание услуг по аренде нежилых помещений</t>
  </si>
  <si>
    <t>77.39.</t>
  </si>
  <si>
    <t>77.39.19</t>
  </si>
  <si>
    <t>41.2</t>
  </si>
  <si>
    <t>41.20.40</t>
  </si>
  <si>
    <t>26.20.</t>
  </si>
  <si>
    <t>Поставка компьютерного оборудования</t>
  </si>
  <si>
    <t>61.10.</t>
  </si>
  <si>
    <t>61.10.4</t>
  </si>
  <si>
    <t>61.20.</t>
  </si>
  <si>
    <t>61.20.11</t>
  </si>
  <si>
    <t>61.10.30</t>
  </si>
  <si>
    <t>61.10.11</t>
  </si>
  <si>
    <t>Услуги связи (телефония)</t>
  </si>
  <si>
    <t>26.20.12</t>
  </si>
  <si>
    <t>Поставка цветных картриджей для эмбоссера</t>
  </si>
  <si>
    <t>18.12</t>
  </si>
  <si>
    <t>18.12.11</t>
  </si>
  <si>
    <t>Поставка картонных бесконтактных транспортных карт</t>
  </si>
  <si>
    <t>шт</t>
  </si>
  <si>
    <t>Поставка термоленты 57х38х12 для Pos-терминалов</t>
  </si>
  <si>
    <t>согласно конкурсной документации</t>
  </si>
  <si>
    <t>Поставкаа термоленты 150х80  для банкоматов и киосков самообслуживания</t>
  </si>
  <si>
    <t>95.11</t>
  </si>
  <si>
    <t>95.11.10</t>
  </si>
  <si>
    <t>26.20.40</t>
  </si>
  <si>
    <t>68.31.</t>
  </si>
  <si>
    <t>68.31.16.</t>
  </si>
  <si>
    <t>соглсно договору</t>
  </si>
  <si>
    <t>65.12</t>
  </si>
  <si>
    <t>70.22.</t>
  </si>
  <si>
    <t>70.22.12.</t>
  </si>
  <si>
    <t>69.10</t>
  </si>
  <si>
    <t>Оказание юридических услуг</t>
  </si>
  <si>
    <t>62.02.</t>
  </si>
  <si>
    <t>62.02.3.</t>
  </si>
  <si>
    <t>62.01.</t>
  </si>
  <si>
    <t>73.11</t>
  </si>
  <si>
    <t>73.11.19.</t>
  </si>
  <si>
    <t>28.23</t>
  </si>
  <si>
    <t>28.23.13</t>
  </si>
  <si>
    <t>29.10.</t>
  </si>
  <si>
    <t>Теплоэнергия (Бердигестях)</t>
  </si>
  <si>
    <t>шт.</t>
  </si>
  <si>
    <t>58.29.5</t>
  </si>
  <si>
    <t>58.29.</t>
  </si>
  <si>
    <t>Поставка картриджей (аналоги)</t>
  </si>
  <si>
    <t>Услуги по уборке офисных помещений и придворовой территории</t>
  </si>
  <si>
    <t xml:space="preserve">Услуги охраны, инкассации </t>
  </si>
  <si>
    <t>Поставка товаро-материальных ценностей</t>
  </si>
  <si>
    <t>Выполнение работ по ремонту зданий, сооружений</t>
  </si>
  <si>
    <t xml:space="preserve">Услуги связи </t>
  </si>
  <si>
    <t>Поставка POS терминалов</t>
  </si>
  <si>
    <t>Поставка ПК</t>
  </si>
  <si>
    <t>Оказание услуг по проведению аудита по ИБ</t>
  </si>
  <si>
    <t xml:space="preserve">Сопровождение ПП  </t>
  </si>
  <si>
    <t>Поставка ПО и внедрение (СИБ)</t>
  </si>
  <si>
    <t>Поставка ПО УИТ</t>
  </si>
  <si>
    <t xml:space="preserve">Поставка серверного и телекоммуникационного оборудования   </t>
  </si>
  <si>
    <t>Поставка кассового оборудования</t>
  </si>
  <si>
    <t xml:space="preserve">Поставка автомобиля </t>
  </si>
  <si>
    <t>Поставка банкоматов, КСО</t>
  </si>
  <si>
    <t>Теплоэнергия (Намцы)</t>
  </si>
  <si>
    <t>Запрос предложений, участниками которого могут быть только субъекты МСП</t>
  </si>
  <si>
    <t xml:space="preserve"> Правлением АКБ "Алмазэргиэнбанк" АО</t>
  </si>
  <si>
    <t xml:space="preserve"> Наблюдательным Советом</t>
  </si>
  <si>
    <t xml:space="preserve">Протокол №_____  от «_____» _____________ 2022г. </t>
  </si>
  <si>
    <t>Якутск</t>
  </si>
  <si>
    <r>
      <t xml:space="preserve"> </t>
    </r>
    <r>
      <rPr>
        <sz val="12"/>
        <color indexed="8"/>
        <rFont val="Times New Roman"/>
        <family val="1"/>
        <charset val="204"/>
      </rPr>
      <t>bank@albank.ru</t>
    </r>
  </si>
  <si>
    <t>Мирный</t>
  </si>
  <si>
    <t>Услуги связи (передача СМС, ММС)</t>
  </si>
  <si>
    <t xml:space="preserve">Услуги сотовой связи </t>
  </si>
  <si>
    <t>Техническое обслуживание банкоматов</t>
  </si>
  <si>
    <t>l</t>
  </si>
  <si>
    <t>26.12.</t>
  </si>
  <si>
    <t>26.12.30</t>
  </si>
  <si>
    <t>74.90.2</t>
  </si>
  <si>
    <t>74.90</t>
  </si>
  <si>
    <t>65.12.49</t>
  </si>
  <si>
    <t>70.22.17</t>
  </si>
  <si>
    <t>26.20.14</t>
  </si>
  <si>
    <t>26.30.</t>
  </si>
  <si>
    <t>26.30.11.110</t>
  </si>
  <si>
    <t>26.20.4</t>
  </si>
  <si>
    <t>43.21.10.140</t>
  </si>
  <si>
    <t>43.21.</t>
  </si>
  <si>
    <t>41.20</t>
  </si>
  <si>
    <t>17.12.</t>
  </si>
  <si>
    <t>на 2023 год (на период с 01.01.2023 по 31.12.2023)</t>
  </si>
  <si>
    <t>Страхование персонала</t>
  </si>
  <si>
    <t>Поставка природного газа</t>
  </si>
  <si>
    <t>Поставка мебели</t>
  </si>
  <si>
    <t>Поставка рутокенов</t>
  </si>
  <si>
    <t>2023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</si>
  <si>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</si>
  <si>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</si>
  <si>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</si>
  <si>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</si>
  <si>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</si>
  <si>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</si>
  <si>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</si>
  <si>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</si>
  <si>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</si>
  <si>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</si>
  <si>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</si>
  <si>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</si>
  <si>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Услуги регистратора акционерного общества</t>
  </si>
  <si>
    <t>Поставка ИБП для банкоматов</t>
  </si>
  <si>
    <t>Согласно договору</t>
  </si>
  <si>
    <t>643</t>
  </si>
  <si>
    <t>ИТОГО ПЛАН ЗАКУПОК</t>
  </si>
  <si>
    <t>Поставка бронежилетов</t>
  </si>
  <si>
    <t>Запрос предложений</t>
  </si>
  <si>
    <t>Содержание РЦОД</t>
  </si>
  <si>
    <t>Техническое обслуживание ИБП ЦОД</t>
  </si>
  <si>
    <t>Техническое обслуживание мини АТС</t>
  </si>
  <si>
    <t>644</t>
  </si>
  <si>
    <t>645</t>
  </si>
  <si>
    <t>31.01.</t>
  </si>
  <si>
    <t>31.01.12</t>
  </si>
  <si>
    <t>Техническое обслуживание системы видеонаблюдения</t>
  </si>
  <si>
    <t>70.22.12</t>
  </si>
  <si>
    <t>65.12.</t>
  </si>
  <si>
    <t>65.12.12</t>
  </si>
  <si>
    <t>71.11.</t>
  </si>
  <si>
    <t>06.20.</t>
  </si>
  <si>
    <t>06.20.10.110</t>
  </si>
  <si>
    <t>33.13</t>
  </si>
  <si>
    <t>33.13.19.000</t>
  </si>
  <si>
    <t>43.1</t>
  </si>
  <si>
    <t>14.12.</t>
  </si>
  <si>
    <t>14.12.30.180</t>
  </si>
  <si>
    <t>25.12.</t>
  </si>
  <si>
    <t>25.12.10.</t>
  </si>
  <si>
    <t>26.40.51.000</t>
  </si>
  <si>
    <t>26.40.</t>
  </si>
  <si>
    <t>47.78.</t>
  </si>
  <si>
    <t>47.78.9.</t>
  </si>
  <si>
    <t>26.30.50.133</t>
  </si>
  <si>
    <t>26.20.40.110</t>
  </si>
  <si>
    <t>26.20.40.</t>
  </si>
  <si>
    <t>26.20.40.140</t>
  </si>
  <si>
    <t>26.30.50.142</t>
  </si>
  <si>
    <t>66.19.</t>
  </si>
  <si>
    <t>66.19.10.</t>
  </si>
  <si>
    <t xml:space="preserve">Постака NFC ридеров </t>
  </si>
  <si>
    <t>Теплоэнергия (г. Мирный)</t>
  </si>
  <si>
    <t>Годовой объем закупок, который планируется осуществить у субъектов малого и среднего прндпринимательства составляет  705391912 руб.(81,6 % от основного плана закупок)</t>
  </si>
  <si>
    <t>Открытый аукцион в электронной форме</t>
  </si>
  <si>
    <r>
      <rPr>
        <b/>
        <i/>
        <sz val="14"/>
        <rFont val="Times New Roman"/>
        <family val="1"/>
        <charset val="204"/>
      </rPr>
      <t>2024 год</t>
    </r>
    <r>
      <rPr>
        <b/>
        <i/>
        <sz val="12"/>
        <rFont val="Times New Roman"/>
        <family val="1"/>
        <charset val="204"/>
      </rPr>
      <t xml:space="preserve"> СУБЪЕКТЫ МСП</t>
    </r>
  </si>
  <si>
    <t>2025 год субъекты МСП</t>
  </si>
  <si>
    <t>Выполнение работ по ремонту</t>
  </si>
  <si>
    <t>Оказание услуг по содержанию зданий</t>
  </si>
  <si>
    <t xml:space="preserve">Услуги по уборке офисных помещений </t>
  </si>
  <si>
    <t xml:space="preserve">Оказание услуг по аренде нежилых помещений </t>
  </si>
  <si>
    <t xml:space="preserve">Поставка комплекса регистрации информации </t>
  </si>
  <si>
    <t>Поставка расходных материалов для кассы</t>
  </si>
  <si>
    <t xml:space="preserve">Поставка видеокамеры регистрации </t>
  </si>
  <si>
    <t>Поставка канцтоваров</t>
  </si>
  <si>
    <t xml:space="preserve">Поставка бланков для транспортных карт </t>
  </si>
  <si>
    <t>Поставка бланков для транспортных карт</t>
  </si>
  <si>
    <t xml:space="preserve">Поставка бланков для школьных карт </t>
  </si>
  <si>
    <t xml:space="preserve">Поставка бланков для банковских карт </t>
  </si>
  <si>
    <t xml:space="preserve">Поставка бланков для банковских карт МИР </t>
  </si>
  <si>
    <t xml:space="preserve">Поставка бланков для банковских карт Мир </t>
  </si>
  <si>
    <t>Поставка бланков для банковских карт МИР</t>
  </si>
  <si>
    <t xml:space="preserve">Поставка кассет для банкоматов </t>
  </si>
  <si>
    <t xml:space="preserve">Услуги охраны здания (вневедомственная) </t>
  </si>
  <si>
    <t xml:space="preserve">Услуги по физической охране </t>
  </si>
  <si>
    <t xml:space="preserve">Услуги физической охраны </t>
  </si>
  <si>
    <t>Услуги по техническому обслуживанию ОПТС</t>
  </si>
  <si>
    <t xml:space="preserve">Услуги по техническому обслуживанию ОПТС </t>
  </si>
  <si>
    <t>Услуги по техническому обслуживанию СКУД</t>
  </si>
  <si>
    <t xml:space="preserve">Услуги по обеспечению специализированным вооруженным сопровождением </t>
  </si>
  <si>
    <t>Услуги по обеспечению специализированным вооруженным сопровождением</t>
  </si>
  <si>
    <t>Поставка товароматериальных ценностей</t>
  </si>
  <si>
    <t>Услуги связи (Интернет)</t>
  </si>
  <si>
    <t>Протокол № 211 от "15" декабря 2022 года</t>
  </si>
  <si>
    <t xml:space="preserve">Поставка и монтаж противопожарных дверей </t>
  </si>
  <si>
    <t xml:space="preserve">Услуги связи (Интернет) </t>
  </si>
  <si>
    <t xml:space="preserve">Услуги связи Колл Центр </t>
  </si>
  <si>
    <t>Услуги связи (бесплатный вызов)</t>
  </si>
  <si>
    <t xml:space="preserve">Услуги связи (АйПи, VPN) </t>
  </si>
  <si>
    <t>Услуги связи (интернет)</t>
  </si>
  <si>
    <t xml:space="preserve">Оказание услуг по страхованию имущества </t>
  </si>
  <si>
    <t xml:space="preserve">Оказание услуг по проведению аудита </t>
  </si>
  <si>
    <t>Оказание оценочных услуг</t>
  </si>
  <si>
    <t xml:space="preserve">Оказание консультационной услуги </t>
  </si>
  <si>
    <t xml:space="preserve">Оказание услуги по сопровождению ПП  </t>
  </si>
  <si>
    <t>Выполнение строительно-монтажных работ</t>
  </si>
  <si>
    <t xml:space="preserve">Поставка и монтаж ОПТС и автоматической установки системы пожаротушения </t>
  </si>
  <si>
    <t xml:space="preserve">Поставка металлодетектора арочного </t>
  </si>
  <si>
    <t xml:space="preserve">Модернизация системы видеонаблюдения </t>
  </si>
  <si>
    <t xml:space="preserve">Выполнение работ по замене ОПТС </t>
  </si>
  <si>
    <t xml:space="preserve">Выполнение работ по монтажу ОПТС </t>
  </si>
  <si>
    <t>Поставка автомобиля</t>
  </si>
  <si>
    <t xml:space="preserve">Поставка диспенсеров </t>
  </si>
  <si>
    <t xml:space="preserve">Поставка ПО </t>
  </si>
  <si>
    <t xml:space="preserve">Поставка лицензии </t>
  </si>
  <si>
    <t>Поставка ПО</t>
  </si>
  <si>
    <t xml:space="preserve">Продление лицензий </t>
  </si>
  <si>
    <t xml:space="preserve">Поставка лицензий </t>
  </si>
  <si>
    <t>Поставка серверного оборудования</t>
  </si>
  <si>
    <t>Поставка сетевого оборудования</t>
  </si>
  <si>
    <t>Поставка комплектующих к серверам</t>
  </si>
  <si>
    <t>Порядковый номер в ЕИС</t>
  </si>
  <si>
    <t>Услуги в области ландшафтной архитектуры</t>
  </si>
  <si>
    <t>71.11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</si>
</sst>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16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" fontId="10" fillId="0" borderId="3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9" fillId="0" borderId="27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9" fillId="0" borderId="0" xfId="0" applyNumberFormat="1" applyFont="1" applyFill="1"/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37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4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 wrapText="1"/>
    </xf>
    <xf numFmtId="0" fontId="13" fillId="0" borderId="2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4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46" xfId="0" applyNumberFormat="1" applyFont="1" applyFill="1" applyBorder="1" applyAlignment="1">
      <alignment horizontal="center" vertical="center" wrapText="1"/>
    </xf>
    <xf numFmtId="0" fontId="13" fillId="0" borderId="4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64" fontId="13" fillId="0" borderId="34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7" fontId="10" fillId="0" borderId="2" xfId="0" applyNumberFormat="1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164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164" fontId="13" fillId="0" borderId="33" xfId="0" applyNumberFormat="1" applyFont="1" applyFill="1" applyBorder="1" applyAlignment="1">
      <alignment horizontal="center" vertical="center" wrapText="1"/>
    </xf>
    <xf numFmtId="17" fontId="10" fillId="0" borderId="33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3" fontId="12" fillId="0" borderId="28" xfId="0" applyNumberFormat="1" applyFont="1" applyFill="1" applyBorder="1" applyAlignment="1">
      <alignment horizontal="center" vertical="center" wrapText="1"/>
    </xf>
    <xf numFmtId="4" fontId="12" fillId="0" borderId="28" xfId="0" applyNumberFormat="1" applyFont="1" applyFill="1" applyBorder="1" applyAlignment="1">
      <alignment horizontal="center" vertical="center" wrapText="1"/>
    </xf>
    <xf numFmtId="17" fontId="10" fillId="0" borderId="28" xfId="0" applyNumberFormat="1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wrapText="1"/>
    </xf>
    <xf numFmtId="4" fontId="12" fillId="0" borderId="27" xfId="0" applyNumberFormat="1" applyFont="1" applyFill="1" applyBorder="1" applyAlignment="1">
      <alignment horizontal="center" vertical="center" wrapText="1"/>
    </xf>
    <xf numFmtId="17" fontId="10" fillId="0" borderId="27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34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 wrapText="1"/>
    </xf>
    <xf numFmtId="4" fontId="10" fillId="0" borderId="27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4" fontId="12" fillId="0" borderId="30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wrapText="1"/>
    </xf>
    <xf numFmtId="17" fontId="12" fillId="0" borderId="27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4" fontId="10" fillId="0" borderId="32" xfId="0" applyNumberFormat="1" applyFont="1" applyFill="1" applyBorder="1" applyAlignment="1">
      <alignment horizontal="center" vertical="center" wrapText="1"/>
    </xf>
    <xf numFmtId="16" fontId="10" fillId="0" borderId="27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164" fontId="10" fillId="0" borderId="27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164" fontId="10" fillId="0" borderId="30" xfId="0" applyNumberFormat="1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4" fontId="10" fillId="0" borderId="33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3" fontId="12" fillId="0" borderId="34" xfId="0" applyNumberFormat="1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0" fillId="0" borderId="3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/>
    <xf numFmtId="3" fontId="12" fillId="0" borderId="2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" fontId="10" fillId="0" borderId="28" xfId="0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horizontal="center" vertical="center" wrapText="1"/>
    </xf>
    <xf numFmtId="17" fontId="12" fillId="0" borderId="34" xfId="0" applyNumberFormat="1" applyFont="1" applyFill="1" applyBorder="1" applyAlignment="1">
      <alignment horizontal="center" vertical="center" wrapText="1"/>
    </xf>
    <xf numFmtId="17" fontId="12" fillId="0" borderId="2" xfId="0" applyNumberFormat="1" applyFont="1" applyFill="1" applyBorder="1" applyAlignment="1">
      <alignment horizontal="center" vertical="center" wrapText="1"/>
    </xf>
    <xf numFmtId="17" fontId="10" fillId="0" borderId="29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7" fontId="10" fillId="0" borderId="39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 wrapText="1"/>
    </xf>
    <xf numFmtId="17" fontId="10" fillId="0" borderId="3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" fontId="10" fillId="0" borderId="34" xfId="0" applyNumberFormat="1" applyFont="1" applyFill="1" applyBorder="1" applyAlignment="1">
      <alignment horizontal="center" vertical="center" wrapText="1"/>
    </xf>
    <xf numFmtId="17" fontId="10" fillId="0" borderId="3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6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64" fontId="10" fillId="0" borderId="2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7" fontId="10" fillId="0" borderId="11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164" fontId="10" fillId="0" borderId="34" xfId="0" applyNumberFormat="1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17" fontId="12" fillId="0" borderId="30" xfId="0" applyNumberFormat="1" applyFont="1" applyFill="1" applyBorder="1" applyAlignment="1">
      <alignment horizontal="center" vertical="center" wrapText="1"/>
    </xf>
    <xf numFmtId="164" fontId="10" fillId="0" borderId="31" xfId="0" applyNumberFormat="1" applyFont="1" applyFill="1" applyBorder="1" applyAlignment="1">
      <alignment horizontal="center" vertical="center" wrapText="1"/>
    </xf>
    <xf numFmtId="17" fontId="10" fillId="0" borderId="2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 wrapText="1"/>
    </xf>
    <xf numFmtId="17" fontId="10" fillId="0" borderId="34" xfId="0" applyNumberFormat="1" applyFont="1" applyFill="1" applyBorder="1" applyAlignment="1">
      <alignment horizontal="center" vertical="center"/>
    </xf>
    <xf numFmtId="16" fontId="10" fillId="0" borderId="3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17" fontId="10" fillId="0" borderId="13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42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17" fontId="10" fillId="0" borderId="44" xfId="0" applyNumberFormat="1" applyFont="1" applyFill="1" applyBorder="1" applyAlignment="1">
      <alignment horizontal="center" vertical="center" wrapText="1"/>
    </xf>
    <xf numFmtId="4" fontId="12" fillId="0" borderId="41" xfId="0" applyNumberFormat="1" applyFont="1" applyFill="1" applyBorder="1" applyAlignment="1">
      <alignment horizontal="center" vertical="center" wrapText="1"/>
    </xf>
    <xf numFmtId="4" fontId="12" fillId="0" borderId="3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17" fontId="10" fillId="0" borderId="40" xfId="0" applyNumberFormat="1" applyFont="1" applyFill="1" applyBorder="1" applyAlignment="1">
      <alignment horizontal="center" vertical="center" wrapText="1"/>
    </xf>
    <xf numFmtId="4" fontId="12" fillId="0" borderId="43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center" vertical="center" wrapText="1"/>
    </xf>
    <xf numFmtId="17" fontId="2" fillId="0" borderId="17" xfId="0" applyNumberFormat="1" applyFont="1" applyFill="1" applyBorder="1" applyAlignment="1">
      <alignment horizontal="center" vertical="center" wrapText="1"/>
    </xf>
    <xf numFmtId="17" fontId="2" fillId="0" borderId="28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/>
    </xf>
    <xf numFmtId="17" fontId="2" fillId="0" borderId="32" xfId="0" applyNumberFormat="1" applyFont="1" applyFill="1" applyBorder="1" applyAlignment="1">
      <alignment horizontal="center" vertical="center" wrapText="1"/>
    </xf>
    <xf numFmtId="17" fontId="2" fillId="0" borderId="27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4" fontId="12" fillId="0" borderId="27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17" fontId="2" fillId="0" borderId="39" xfId="0" applyNumberFormat="1" applyFont="1" applyFill="1" applyBorder="1" applyAlignment="1">
      <alignment horizontal="center" vertical="center" wrapText="1"/>
    </xf>
    <xf numFmtId="4" fontId="10" fillId="0" borderId="27" xfId="0" applyNumberFormat="1" applyFont="1" applyFill="1" applyBorder="1" applyAlignment="1">
      <alignment horizontal="center" vertical="center"/>
    </xf>
    <xf numFmtId="16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164" fontId="10" fillId="0" borderId="2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" fontId="10" fillId="0" borderId="3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10" fillId="0" borderId="30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7" fontId="10" fillId="0" borderId="30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4" fontId="17" fillId="0" borderId="50" xfId="0" applyNumberFormat="1" applyFont="1" applyFill="1" applyBorder="1" applyAlignment="1">
      <alignment horizontal="center"/>
    </xf>
    <xf numFmtId="4" fontId="17" fillId="0" borderId="51" xfId="0" applyNumberFormat="1" applyFont="1" applyFill="1" applyBorder="1" applyAlignment="1">
      <alignment horizontal="center"/>
    </xf>
    <xf numFmtId="4" fontId="10" fillId="0" borderId="28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17" fontId="2" fillId="0" borderId="33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/>
    </xf>
    <xf numFmtId="4" fontId="10" fillId="0" borderId="34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3" fillId="0" borderId="52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8" fillId="0" borderId="2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15"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282"/>
  <sheetViews>
    <sheetView tabSelected="1" topLeftCell="A274" zoomScale="70" zoomScaleNormal="70" workbookViewId="0">
      <selection activeCell="L244" sqref="L244"/>
    </sheetView>
  </sheetViews>
  <sheetFormatPr defaultRowHeight="15.75" x14ac:dyDescent="0.25"/>
  <cols>
    <col min="1" max="1" width="9.140625" style="12"/>
    <col min="2" max="2" width="7.140625" style="7" customWidth="1"/>
    <col min="3" max="3" width="10" style="7" customWidth="1"/>
    <col min="4" max="4" width="14.85546875" style="7" customWidth="1"/>
    <col min="5" max="5" width="30" style="7" customWidth="1"/>
    <col min="6" max="6" width="15.42578125" style="7" customWidth="1"/>
    <col min="7" max="7" width="11.7109375" style="7" customWidth="1"/>
    <col min="8" max="8" width="14.42578125" style="7" customWidth="1"/>
    <col min="9" max="9" width="22.85546875" style="7" customWidth="1"/>
    <col min="10" max="10" width="22.7109375" style="7" customWidth="1"/>
    <col min="11" max="11" width="19.42578125" style="7" customWidth="1"/>
    <col min="12" max="12" width="20.28515625" style="7" customWidth="1"/>
    <col min="13" max="24" width="20.28515625" style="7" hidden="1" customWidth="1"/>
    <col min="25" max="25" width="18.5703125" style="7" customWidth="1"/>
    <col min="26" max="26" width="20.28515625" style="7" customWidth="1"/>
    <col min="27" max="27" width="20.140625" style="7" customWidth="1"/>
    <col min="28" max="28" width="21.42578125" style="7" customWidth="1"/>
    <col min="29" max="29" width="9.42578125" style="7" customWidth="1"/>
    <col min="30" max="30" width="20.85546875" style="7" customWidth="1"/>
    <col min="31" max="32" width="9.140625" style="7" customWidth="1"/>
    <col min="33" max="262" width="9.140625" style="7"/>
    <col min="263" max="263" width="7" style="7" bestFit="1" customWidth="1"/>
    <col min="264" max="264" width="0" style="7" hidden="1" customWidth="1"/>
    <col min="265" max="265" width="9.140625" style="7"/>
    <col min="266" max="266" width="0" style="7" hidden="1" customWidth="1"/>
    <col min="267" max="267" width="13.5703125" style="7" customWidth="1"/>
    <col min="268" max="268" width="34.5703125" style="7" customWidth="1"/>
    <col min="269" max="269" width="17.7109375" style="7" customWidth="1"/>
    <col min="270" max="270" width="14.5703125" style="7" customWidth="1"/>
    <col min="271" max="271" width="11.7109375" style="7" customWidth="1"/>
    <col min="272" max="272" width="17.5703125" style="7" customWidth="1"/>
    <col min="273" max="273" width="14" style="7" bestFit="1" customWidth="1"/>
    <col min="274" max="274" width="30.140625" style="7" bestFit="1" customWidth="1"/>
    <col min="275" max="275" width="18" style="7" bestFit="1" customWidth="1"/>
    <col min="276" max="276" width="25.140625" style="7" customWidth="1"/>
    <col min="277" max="277" width="21.28515625" style="7" customWidth="1"/>
    <col min="278" max="278" width="18.85546875" style="7" customWidth="1"/>
    <col min="279" max="279" width="16" style="7" bestFit="1" customWidth="1"/>
    <col min="280" max="280" width="13.85546875" style="7" bestFit="1" customWidth="1"/>
    <col min="281" max="281" width="21.42578125" style="7" customWidth="1"/>
    <col min="282" max="518" width="9.140625" style="7"/>
    <col min="519" max="519" width="7" style="7" bestFit="1" customWidth="1"/>
    <col min="520" max="520" width="0" style="7" hidden="1" customWidth="1"/>
    <col min="521" max="521" width="9.140625" style="7"/>
    <col min="522" max="522" width="0" style="7" hidden="1" customWidth="1"/>
    <col min="523" max="523" width="13.5703125" style="7" customWidth="1"/>
    <col min="524" max="524" width="34.5703125" style="7" customWidth="1"/>
    <col min="525" max="525" width="17.7109375" style="7" customWidth="1"/>
    <col min="526" max="526" width="14.5703125" style="7" customWidth="1"/>
    <col min="527" max="527" width="11.7109375" style="7" customWidth="1"/>
    <col min="528" max="528" width="17.5703125" style="7" customWidth="1"/>
    <col min="529" max="529" width="14" style="7" bestFit="1" customWidth="1"/>
    <col min="530" max="530" width="30.140625" style="7" bestFit="1" customWidth="1"/>
    <col min="531" max="531" width="18" style="7" bestFit="1" customWidth="1"/>
    <col min="532" max="532" width="25.140625" style="7" customWidth="1"/>
    <col min="533" max="533" width="21.28515625" style="7" customWidth="1"/>
    <col min="534" max="534" width="18.85546875" style="7" customWidth="1"/>
    <col min="535" max="535" width="16" style="7" bestFit="1" customWidth="1"/>
    <col min="536" max="536" width="13.85546875" style="7" bestFit="1" customWidth="1"/>
    <col min="537" max="537" width="21.42578125" style="7" customWidth="1"/>
    <col min="538" max="774" width="9.140625" style="7"/>
    <col min="775" max="775" width="7" style="7" bestFit="1" customWidth="1"/>
    <col min="776" max="776" width="0" style="7" hidden="1" customWidth="1"/>
    <col min="777" max="777" width="9.140625" style="7"/>
    <col min="778" max="778" width="0" style="7" hidden="1" customWidth="1"/>
    <col min="779" max="779" width="13.5703125" style="7" customWidth="1"/>
    <col min="780" max="780" width="34.5703125" style="7" customWidth="1"/>
    <col min="781" max="781" width="17.7109375" style="7" customWidth="1"/>
    <col min="782" max="782" width="14.5703125" style="7" customWidth="1"/>
    <col min="783" max="783" width="11.7109375" style="7" customWidth="1"/>
    <col min="784" max="784" width="17.5703125" style="7" customWidth="1"/>
    <col min="785" max="785" width="14" style="7" bestFit="1" customWidth="1"/>
    <col min="786" max="786" width="30.140625" style="7" bestFit="1" customWidth="1"/>
    <col min="787" max="787" width="18" style="7" bestFit="1" customWidth="1"/>
    <col min="788" max="788" width="25.140625" style="7" customWidth="1"/>
    <col min="789" max="789" width="21.28515625" style="7" customWidth="1"/>
    <col min="790" max="790" width="18.85546875" style="7" customWidth="1"/>
    <col min="791" max="791" width="16" style="7" bestFit="1" customWidth="1"/>
    <col min="792" max="792" width="13.85546875" style="7" bestFit="1" customWidth="1"/>
    <col min="793" max="793" width="21.42578125" style="7" customWidth="1"/>
    <col min="794" max="1030" width="9.140625" style="7"/>
    <col min="1031" max="1031" width="7" style="7" bestFit="1" customWidth="1"/>
    <col min="1032" max="1032" width="0" style="7" hidden="1" customWidth="1"/>
    <col min="1033" max="1033" width="9.140625" style="7"/>
    <col min="1034" max="1034" width="0" style="7" hidden="1" customWidth="1"/>
    <col min="1035" max="1035" width="13.5703125" style="7" customWidth="1"/>
    <col min="1036" max="1036" width="34.5703125" style="7" customWidth="1"/>
    <col min="1037" max="1037" width="17.7109375" style="7" customWidth="1"/>
    <col min="1038" max="1038" width="14.5703125" style="7" customWidth="1"/>
    <col min="1039" max="1039" width="11.7109375" style="7" customWidth="1"/>
    <col min="1040" max="1040" width="17.5703125" style="7" customWidth="1"/>
    <col min="1041" max="1041" width="14" style="7" bestFit="1" customWidth="1"/>
    <col min="1042" max="1042" width="30.140625" style="7" bestFit="1" customWidth="1"/>
    <col min="1043" max="1043" width="18" style="7" bestFit="1" customWidth="1"/>
    <col min="1044" max="1044" width="25.140625" style="7" customWidth="1"/>
    <col min="1045" max="1045" width="21.28515625" style="7" customWidth="1"/>
    <col min="1046" max="1046" width="18.85546875" style="7" customWidth="1"/>
    <col min="1047" max="1047" width="16" style="7" bestFit="1" customWidth="1"/>
    <col min="1048" max="1048" width="13.85546875" style="7" bestFit="1" customWidth="1"/>
    <col min="1049" max="1049" width="21.42578125" style="7" customWidth="1"/>
    <col min="1050" max="1286" width="9.140625" style="7"/>
    <col min="1287" max="1287" width="7" style="7" bestFit="1" customWidth="1"/>
    <col min="1288" max="1288" width="0" style="7" hidden="1" customWidth="1"/>
    <col min="1289" max="1289" width="9.140625" style="7"/>
    <col min="1290" max="1290" width="0" style="7" hidden="1" customWidth="1"/>
    <col min="1291" max="1291" width="13.5703125" style="7" customWidth="1"/>
    <col min="1292" max="1292" width="34.5703125" style="7" customWidth="1"/>
    <col min="1293" max="1293" width="17.7109375" style="7" customWidth="1"/>
    <col min="1294" max="1294" width="14.5703125" style="7" customWidth="1"/>
    <col min="1295" max="1295" width="11.7109375" style="7" customWidth="1"/>
    <col min="1296" max="1296" width="17.5703125" style="7" customWidth="1"/>
    <col min="1297" max="1297" width="14" style="7" bestFit="1" customWidth="1"/>
    <col min="1298" max="1298" width="30.140625" style="7" bestFit="1" customWidth="1"/>
    <col min="1299" max="1299" width="18" style="7" bestFit="1" customWidth="1"/>
    <col min="1300" max="1300" width="25.140625" style="7" customWidth="1"/>
    <col min="1301" max="1301" width="21.28515625" style="7" customWidth="1"/>
    <col min="1302" max="1302" width="18.85546875" style="7" customWidth="1"/>
    <col min="1303" max="1303" width="16" style="7" bestFit="1" customWidth="1"/>
    <col min="1304" max="1304" width="13.85546875" style="7" bestFit="1" customWidth="1"/>
    <col min="1305" max="1305" width="21.42578125" style="7" customWidth="1"/>
    <col min="1306" max="1542" width="9.140625" style="7"/>
    <col min="1543" max="1543" width="7" style="7" bestFit="1" customWidth="1"/>
    <col min="1544" max="1544" width="0" style="7" hidden="1" customWidth="1"/>
    <col min="1545" max="1545" width="9.140625" style="7"/>
    <col min="1546" max="1546" width="0" style="7" hidden="1" customWidth="1"/>
    <col min="1547" max="1547" width="13.5703125" style="7" customWidth="1"/>
    <col min="1548" max="1548" width="34.5703125" style="7" customWidth="1"/>
    <col min="1549" max="1549" width="17.7109375" style="7" customWidth="1"/>
    <col min="1550" max="1550" width="14.5703125" style="7" customWidth="1"/>
    <col min="1551" max="1551" width="11.7109375" style="7" customWidth="1"/>
    <col min="1552" max="1552" width="17.5703125" style="7" customWidth="1"/>
    <col min="1553" max="1553" width="14" style="7" bestFit="1" customWidth="1"/>
    <col min="1554" max="1554" width="30.140625" style="7" bestFit="1" customWidth="1"/>
    <col min="1555" max="1555" width="18" style="7" bestFit="1" customWidth="1"/>
    <col min="1556" max="1556" width="25.140625" style="7" customWidth="1"/>
    <col min="1557" max="1557" width="21.28515625" style="7" customWidth="1"/>
    <col min="1558" max="1558" width="18.85546875" style="7" customWidth="1"/>
    <col min="1559" max="1559" width="16" style="7" bestFit="1" customWidth="1"/>
    <col min="1560" max="1560" width="13.85546875" style="7" bestFit="1" customWidth="1"/>
    <col min="1561" max="1561" width="21.42578125" style="7" customWidth="1"/>
    <col min="1562" max="1798" width="9.140625" style="7"/>
    <col min="1799" max="1799" width="7" style="7" bestFit="1" customWidth="1"/>
    <col min="1800" max="1800" width="0" style="7" hidden="1" customWidth="1"/>
    <col min="1801" max="1801" width="9.140625" style="7"/>
    <col min="1802" max="1802" width="0" style="7" hidden="1" customWidth="1"/>
    <col min="1803" max="1803" width="13.5703125" style="7" customWidth="1"/>
    <col min="1804" max="1804" width="34.5703125" style="7" customWidth="1"/>
    <col min="1805" max="1805" width="17.7109375" style="7" customWidth="1"/>
    <col min="1806" max="1806" width="14.5703125" style="7" customWidth="1"/>
    <col min="1807" max="1807" width="11.7109375" style="7" customWidth="1"/>
    <col min="1808" max="1808" width="17.5703125" style="7" customWidth="1"/>
    <col min="1809" max="1809" width="14" style="7" bestFit="1" customWidth="1"/>
    <col min="1810" max="1810" width="30.140625" style="7" bestFit="1" customWidth="1"/>
    <col min="1811" max="1811" width="18" style="7" bestFit="1" customWidth="1"/>
    <col min="1812" max="1812" width="25.140625" style="7" customWidth="1"/>
    <col min="1813" max="1813" width="21.28515625" style="7" customWidth="1"/>
    <col min="1814" max="1814" width="18.85546875" style="7" customWidth="1"/>
    <col min="1815" max="1815" width="16" style="7" bestFit="1" customWidth="1"/>
    <col min="1816" max="1816" width="13.85546875" style="7" bestFit="1" customWidth="1"/>
    <col min="1817" max="1817" width="21.42578125" style="7" customWidth="1"/>
    <col min="1818" max="2054" width="9.140625" style="7"/>
    <col min="2055" max="2055" width="7" style="7" bestFit="1" customWidth="1"/>
    <col min="2056" max="2056" width="0" style="7" hidden="1" customWidth="1"/>
    <col min="2057" max="2057" width="9.140625" style="7"/>
    <col min="2058" max="2058" width="0" style="7" hidden="1" customWidth="1"/>
    <col min="2059" max="2059" width="13.5703125" style="7" customWidth="1"/>
    <col min="2060" max="2060" width="34.5703125" style="7" customWidth="1"/>
    <col min="2061" max="2061" width="17.7109375" style="7" customWidth="1"/>
    <col min="2062" max="2062" width="14.5703125" style="7" customWidth="1"/>
    <col min="2063" max="2063" width="11.7109375" style="7" customWidth="1"/>
    <col min="2064" max="2064" width="17.5703125" style="7" customWidth="1"/>
    <col min="2065" max="2065" width="14" style="7" bestFit="1" customWidth="1"/>
    <col min="2066" max="2066" width="30.140625" style="7" bestFit="1" customWidth="1"/>
    <col min="2067" max="2067" width="18" style="7" bestFit="1" customWidth="1"/>
    <col min="2068" max="2068" width="25.140625" style="7" customWidth="1"/>
    <col min="2069" max="2069" width="21.28515625" style="7" customWidth="1"/>
    <col min="2070" max="2070" width="18.85546875" style="7" customWidth="1"/>
    <col min="2071" max="2071" width="16" style="7" bestFit="1" customWidth="1"/>
    <col min="2072" max="2072" width="13.85546875" style="7" bestFit="1" customWidth="1"/>
    <col min="2073" max="2073" width="21.42578125" style="7" customWidth="1"/>
    <col min="2074" max="2310" width="9.140625" style="7"/>
    <col min="2311" max="2311" width="7" style="7" bestFit="1" customWidth="1"/>
    <col min="2312" max="2312" width="0" style="7" hidden="1" customWidth="1"/>
    <col min="2313" max="2313" width="9.140625" style="7"/>
    <col min="2314" max="2314" width="0" style="7" hidden="1" customWidth="1"/>
    <col min="2315" max="2315" width="13.5703125" style="7" customWidth="1"/>
    <col min="2316" max="2316" width="34.5703125" style="7" customWidth="1"/>
    <col min="2317" max="2317" width="17.7109375" style="7" customWidth="1"/>
    <col min="2318" max="2318" width="14.5703125" style="7" customWidth="1"/>
    <col min="2319" max="2319" width="11.7109375" style="7" customWidth="1"/>
    <col min="2320" max="2320" width="17.5703125" style="7" customWidth="1"/>
    <col min="2321" max="2321" width="14" style="7" bestFit="1" customWidth="1"/>
    <col min="2322" max="2322" width="30.140625" style="7" bestFit="1" customWidth="1"/>
    <col min="2323" max="2323" width="18" style="7" bestFit="1" customWidth="1"/>
    <col min="2324" max="2324" width="25.140625" style="7" customWidth="1"/>
    <col min="2325" max="2325" width="21.28515625" style="7" customWidth="1"/>
    <col min="2326" max="2326" width="18.85546875" style="7" customWidth="1"/>
    <col min="2327" max="2327" width="16" style="7" bestFit="1" customWidth="1"/>
    <col min="2328" max="2328" width="13.85546875" style="7" bestFit="1" customWidth="1"/>
    <col min="2329" max="2329" width="21.42578125" style="7" customWidth="1"/>
    <col min="2330" max="2566" width="9.140625" style="7"/>
    <col min="2567" max="2567" width="7" style="7" bestFit="1" customWidth="1"/>
    <col min="2568" max="2568" width="0" style="7" hidden="1" customWidth="1"/>
    <col min="2569" max="2569" width="9.140625" style="7"/>
    <col min="2570" max="2570" width="0" style="7" hidden="1" customWidth="1"/>
    <col min="2571" max="2571" width="13.5703125" style="7" customWidth="1"/>
    <col min="2572" max="2572" width="34.5703125" style="7" customWidth="1"/>
    <col min="2573" max="2573" width="17.7109375" style="7" customWidth="1"/>
    <col min="2574" max="2574" width="14.5703125" style="7" customWidth="1"/>
    <col min="2575" max="2575" width="11.7109375" style="7" customWidth="1"/>
    <col min="2576" max="2576" width="17.5703125" style="7" customWidth="1"/>
    <col min="2577" max="2577" width="14" style="7" bestFit="1" customWidth="1"/>
    <col min="2578" max="2578" width="30.140625" style="7" bestFit="1" customWidth="1"/>
    <col min="2579" max="2579" width="18" style="7" bestFit="1" customWidth="1"/>
    <col min="2580" max="2580" width="25.140625" style="7" customWidth="1"/>
    <col min="2581" max="2581" width="21.28515625" style="7" customWidth="1"/>
    <col min="2582" max="2582" width="18.85546875" style="7" customWidth="1"/>
    <col min="2583" max="2583" width="16" style="7" bestFit="1" customWidth="1"/>
    <col min="2584" max="2584" width="13.85546875" style="7" bestFit="1" customWidth="1"/>
    <col min="2585" max="2585" width="21.42578125" style="7" customWidth="1"/>
    <col min="2586" max="2822" width="9.140625" style="7"/>
    <col min="2823" max="2823" width="7" style="7" bestFit="1" customWidth="1"/>
    <col min="2824" max="2824" width="0" style="7" hidden="1" customWidth="1"/>
    <col min="2825" max="2825" width="9.140625" style="7"/>
    <col min="2826" max="2826" width="0" style="7" hidden="1" customWidth="1"/>
    <col min="2827" max="2827" width="13.5703125" style="7" customWidth="1"/>
    <col min="2828" max="2828" width="34.5703125" style="7" customWidth="1"/>
    <col min="2829" max="2829" width="17.7109375" style="7" customWidth="1"/>
    <col min="2830" max="2830" width="14.5703125" style="7" customWidth="1"/>
    <col min="2831" max="2831" width="11.7109375" style="7" customWidth="1"/>
    <col min="2832" max="2832" width="17.5703125" style="7" customWidth="1"/>
    <col min="2833" max="2833" width="14" style="7" bestFit="1" customWidth="1"/>
    <col min="2834" max="2834" width="30.140625" style="7" bestFit="1" customWidth="1"/>
    <col min="2835" max="2835" width="18" style="7" bestFit="1" customWidth="1"/>
    <col min="2836" max="2836" width="25.140625" style="7" customWidth="1"/>
    <col min="2837" max="2837" width="21.28515625" style="7" customWidth="1"/>
    <col min="2838" max="2838" width="18.85546875" style="7" customWidth="1"/>
    <col min="2839" max="2839" width="16" style="7" bestFit="1" customWidth="1"/>
    <col min="2840" max="2840" width="13.85546875" style="7" bestFit="1" customWidth="1"/>
    <col min="2841" max="2841" width="21.42578125" style="7" customWidth="1"/>
    <col min="2842" max="3078" width="9.140625" style="7"/>
    <col min="3079" max="3079" width="7" style="7" bestFit="1" customWidth="1"/>
    <col min="3080" max="3080" width="0" style="7" hidden="1" customWidth="1"/>
    <col min="3081" max="3081" width="9.140625" style="7"/>
    <col min="3082" max="3082" width="0" style="7" hidden="1" customWidth="1"/>
    <col min="3083" max="3083" width="13.5703125" style="7" customWidth="1"/>
    <col min="3084" max="3084" width="34.5703125" style="7" customWidth="1"/>
    <col min="3085" max="3085" width="17.7109375" style="7" customWidth="1"/>
    <col min="3086" max="3086" width="14.5703125" style="7" customWidth="1"/>
    <col min="3087" max="3087" width="11.7109375" style="7" customWidth="1"/>
    <col min="3088" max="3088" width="17.5703125" style="7" customWidth="1"/>
    <col min="3089" max="3089" width="14" style="7" bestFit="1" customWidth="1"/>
    <col min="3090" max="3090" width="30.140625" style="7" bestFit="1" customWidth="1"/>
    <col min="3091" max="3091" width="18" style="7" bestFit="1" customWidth="1"/>
    <col min="3092" max="3092" width="25.140625" style="7" customWidth="1"/>
    <col min="3093" max="3093" width="21.28515625" style="7" customWidth="1"/>
    <col min="3094" max="3094" width="18.85546875" style="7" customWidth="1"/>
    <col min="3095" max="3095" width="16" style="7" bestFit="1" customWidth="1"/>
    <col min="3096" max="3096" width="13.85546875" style="7" bestFit="1" customWidth="1"/>
    <col min="3097" max="3097" width="21.42578125" style="7" customWidth="1"/>
    <col min="3098" max="3334" width="9.140625" style="7"/>
    <col min="3335" max="3335" width="7" style="7" bestFit="1" customWidth="1"/>
    <col min="3336" max="3336" width="0" style="7" hidden="1" customWidth="1"/>
    <col min="3337" max="3337" width="9.140625" style="7"/>
    <col min="3338" max="3338" width="0" style="7" hidden="1" customWidth="1"/>
    <col min="3339" max="3339" width="13.5703125" style="7" customWidth="1"/>
    <col min="3340" max="3340" width="34.5703125" style="7" customWidth="1"/>
    <col min="3341" max="3341" width="17.7109375" style="7" customWidth="1"/>
    <col min="3342" max="3342" width="14.5703125" style="7" customWidth="1"/>
    <col min="3343" max="3343" width="11.7109375" style="7" customWidth="1"/>
    <col min="3344" max="3344" width="17.5703125" style="7" customWidth="1"/>
    <col min="3345" max="3345" width="14" style="7" bestFit="1" customWidth="1"/>
    <col min="3346" max="3346" width="30.140625" style="7" bestFit="1" customWidth="1"/>
    <col min="3347" max="3347" width="18" style="7" bestFit="1" customWidth="1"/>
    <col min="3348" max="3348" width="25.140625" style="7" customWidth="1"/>
    <col min="3349" max="3349" width="21.28515625" style="7" customWidth="1"/>
    <col min="3350" max="3350" width="18.85546875" style="7" customWidth="1"/>
    <col min="3351" max="3351" width="16" style="7" bestFit="1" customWidth="1"/>
    <col min="3352" max="3352" width="13.85546875" style="7" bestFit="1" customWidth="1"/>
    <col min="3353" max="3353" width="21.42578125" style="7" customWidth="1"/>
    <col min="3354" max="3590" width="9.140625" style="7"/>
    <col min="3591" max="3591" width="7" style="7" bestFit="1" customWidth="1"/>
    <col min="3592" max="3592" width="0" style="7" hidden="1" customWidth="1"/>
    <col min="3593" max="3593" width="9.140625" style="7"/>
    <col min="3594" max="3594" width="0" style="7" hidden="1" customWidth="1"/>
    <col min="3595" max="3595" width="13.5703125" style="7" customWidth="1"/>
    <col min="3596" max="3596" width="34.5703125" style="7" customWidth="1"/>
    <col min="3597" max="3597" width="17.7109375" style="7" customWidth="1"/>
    <col min="3598" max="3598" width="14.5703125" style="7" customWidth="1"/>
    <col min="3599" max="3599" width="11.7109375" style="7" customWidth="1"/>
    <col min="3600" max="3600" width="17.5703125" style="7" customWidth="1"/>
    <col min="3601" max="3601" width="14" style="7" bestFit="1" customWidth="1"/>
    <col min="3602" max="3602" width="30.140625" style="7" bestFit="1" customWidth="1"/>
    <col min="3603" max="3603" width="18" style="7" bestFit="1" customWidth="1"/>
    <col min="3604" max="3604" width="25.140625" style="7" customWidth="1"/>
    <col min="3605" max="3605" width="21.28515625" style="7" customWidth="1"/>
    <col min="3606" max="3606" width="18.85546875" style="7" customWidth="1"/>
    <col min="3607" max="3607" width="16" style="7" bestFit="1" customWidth="1"/>
    <col min="3608" max="3608" width="13.85546875" style="7" bestFit="1" customWidth="1"/>
    <col min="3609" max="3609" width="21.42578125" style="7" customWidth="1"/>
    <col min="3610" max="3846" width="9.140625" style="7"/>
    <col min="3847" max="3847" width="7" style="7" bestFit="1" customWidth="1"/>
    <col min="3848" max="3848" width="0" style="7" hidden="1" customWidth="1"/>
    <col min="3849" max="3849" width="9.140625" style="7"/>
    <col min="3850" max="3850" width="0" style="7" hidden="1" customWidth="1"/>
    <col min="3851" max="3851" width="13.5703125" style="7" customWidth="1"/>
    <col min="3852" max="3852" width="34.5703125" style="7" customWidth="1"/>
    <col min="3853" max="3853" width="17.7109375" style="7" customWidth="1"/>
    <col min="3854" max="3854" width="14.5703125" style="7" customWidth="1"/>
    <col min="3855" max="3855" width="11.7109375" style="7" customWidth="1"/>
    <col min="3856" max="3856" width="17.5703125" style="7" customWidth="1"/>
    <col min="3857" max="3857" width="14" style="7" bestFit="1" customWidth="1"/>
    <col min="3858" max="3858" width="30.140625" style="7" bestFit="1" customWidth="1"/>
    <col min="3859" max="3859" width="18" style="7" bestFit="1" customWidth="1"/>
    <col min="3860" max="3860" width="25.140625" style="7" customWidth="1"/>
    <col min="3861" max="3861" width="21.28515625" style="7" customWidth="1"/>
    <col min="3862" max="3862" width="18.85546875" style="7" customWidth="1"/>
    <col min="3863" max="3863" width="16" style="7" bestFit="1" customWidth="1"/>
    <col min="3864" max="3864" width="13.85546875" style="7" bestFit="1" customWidth="1"/>
    <col min="3865" max="3865" width="21.42578125" style="7" customWidth="1"/>
    <col min="3866" max="4102" width="9.140625" style="7"/>
    <col min="4103" max="4103" width="7" style="7" bestFit="1" customWidth="1"/>
    <col min="4104" max="4104" width="0" style="7" hidden="1" customWidth="1"/>
    <col min="4105" max="4105" width="9.140625" style="7"/>
    <col min="4106" max="4106" width="0" style="7" hidden="1" customWidth="1"/>
    <col min="4107" max="4107" width="13.5703125" style="7" customWidth="1"/>
    <col min="4108" max="4108" width="34.5703125" style="7" customWidth="1"/>
    <col min="4109" max="4109" width="17.7109375" style="7" customWidth="1"/>
    <col min="4110" max="4110" width="14.5703125" style="7" customWidth="1"/>
    <col min="4111" max="4111" width="11.7109375" style="7" customWidth="1"/>
    <col min="4112" max="4112" width="17.5703125" style="7" customWidth="1"/>
    <col min="4113" max="4113" width="14" style="7" bestFit="1" customWidth="1"/>
    <col min="4114" max="4114" width="30.140625" style="7" bestFit="1" customWidth="1"/>
    <col min="4115" max="4115" width="18" style="7" bestFit="1" customWidth="1"/>
    <col min="4116" max="4116" width="25.140625" style="7" customWidth="1"/>
    <col min="4117" max="4117" width="21.28515625" style="7" customWidth="1"/>
    <col min="4118" max="4118" width="18.85546875" style="7" customWidth="1"/>
    <col min="4119" max="4119" width="16" style="7" bestFit="1" customWidth="1"/>
    <col min="4120" max="4120" width="13.85546875" style="7" bestFit="1" customWidth="1"/>
    <col min="4121" max="4121" width="21.42578125" style="7" customWidth="1"/>
    <col min="4122" max="4358" width="9.140625" style="7"/>
    <col min="4359" max="4359" width="7" style="7" bestFit="1" customWidth="1"/>
    <col min="4360" max="4360" width="0" style="7" hidden="1" customWidth="1"/>
    <col min="4361" max="4361" width="9.140625" style="7"/>
    <col min="4362" max="4362" width="0" style="7" hidden="1" customWidth="1"/>
    <col min="4363" max="4363" width="13.5703125" style="7" customWidth="1"/>
    <col min="4364" max="4364" width="34.5703125" style="7" customWidth="1"/>
    <col min="4365" max="4365" width="17.7109375" style="7" customWidth="1"/>
    <col min="4366" max="4366" width="14.5703125" style="7" customWidth="1"/>
    <col min="4367" max="4367" width="11.7109375" style="7" customWidth="1"/>
    <col min="4368" max="4368" width="17.5703125" style="7" customWidth="1"/>
    <col min="4369" max="4369" width="14" style="7" bestFit="1" customWidth="1"/>
    <col min="4370" max="4370" width="30.140625" style="7" bestFit="1" customWidth="1"/>
    <col min="4371" max="4371" width="18" style="7" bestFit="1" customWidth="1"/>
    <col min="4372" max="4372" width="25.140625" style="7" customWidth="1"/>
    <col min="4373" max="4373" width="21.28515625" style="7" customWidth="1"/>
    <col min="4374" max="4374" width="18.85546875" style="7" customWidth="1"/>
    <col min="4375" max="4375" width="16" style="7" bestFit="1" customWidth="1"/>
    <col min="4376" max="4376" width="13.85546875" style="7" bestFit="1" customWidth="1"/>
    <col min="4377" max="4377" width="21.42578125" style="7" customWidth="1"/>
    <col min="4378" max="4614" width="9.140625" style="7"/>
    <col min="4615" max="4615" width="7" style="7" bestFit="1" customWidth="1"/>
    <col min="4616" max="4616" width="0" style="7" hidden="1" customWidth="1"/>
    <col min="4617" max="4617" width="9.140625" style="7"/>
    <col min="4618" max="4618" width="0" style="7" hidden="1" customWidth="1"/>
    <col min="4619" max="4619" width="13.5703125" style="7" customWidth="1"/>
    <col min="4620" max="4620" width="34.5703125" style="7" customWidth="1"/>
    <col min="4621" max="4621" width="17.7109375" style="7" customWidth="1"/>
    <col min="4622" max="4622" width="14.5703125" style="7" customWidth="1"/>
    <col min="4623" max="4623" width="11.7109375" style="7" customWidth="1"/>
    <col min="4624" max="4624" width="17.5703125" style="7" customWidth="1"/>
    <col min="4625" max="4625" width="14" style="7" bestFit="1" customWidth="1"/>
    <col min="4626" max="4626" width="30.140625" style="7" bestFit="1" customWidth="1"/>
    <col min="4627" max="4627" width="18" style="7" bestFit="1" customWidth="1"/>
    <col min="4628" max="4628" width="25.140625" style="7" customWidth="1"/>
    <col min="4629" max="4629" width="21.28515625" style="7" customWidth="1"/>
    <col min="4630" max="4630" width="18.85546875" style="7" customWidth="1"/>
    <col min="4631" max="4631" width="16" style="7" bestFit="1" customWidth="1"/>
    <col min="4632" max="4632" width="13.85546875" style="7" bestFit="1" customWidth="1"/>
    <col min="4633" max="4633" width="21.42578125" style="7" customWidth="1"/>
    <col min="4634" max="4870" width="9.140625" style="7"/>
    <col min="4871" max="4871" width="7" style="7" bestFit="1" customWidth="1"/>
    <col min="4872" max="4872" width="0" style="7" hidden="1" customWidth="1"/>
    <col min="4873" max="4873" width="9.140625" style="7"/>
    <col min="4874" max="4874" width="0" style="7" hidden="1" customWidth="1"/>
    <col min="4875" max="4875" width="13.5703125" style="7" customWidth="1"/>
    <col min="4876" max="4876" width="34.5703125" style="7" customWidth="1"/>
    <col min="4877" max="4877" width="17.7109375" style="7" customWidth="1"/>
    <col min="4878" max="4878" width="14.5703125" style="7" customWidth="1"/>
    <col min="4879" max="4879" width="11.7109375" style="7" customWidth="1"/>
    <col min="4880" max="4880" width="17.5703125" style="7" customWidth="1"/>
    <col min="4881" max="4881" width="14" style="7" bestFit="1" customWidth="1"/>
    <col min="4882" max="4882" width="30.140625" style="7" bestFit="1" customWidth="1"/>
    <col min="4883" max="4883" width="18" style="7" bestFit="1" customWidth="1"/>
    <col min="4884" max="4884" width="25.140625" style="7" customWidth="1"/>
    <col min="4885" max="4885" width="21.28515625" style="7" customWidth="1"/>
    <col min="4886" max="4886" width="18.85546875" style="7" customWidth="1"/>
    <col min="4887" max="4887" width="16" style="7" bestFit="1" customWidth="1"/>
    <col min="4888" max="4888" width="13.85546875" style="7" bestFit="1" customWidth="1"/>
    <col min="4889" max="4889" width="21.42578125" style="7" customWidth="1"/>
    <col min="4890" max="5126" width="9.140625" style="7"/>
    <col min="5127" max="5127" width="7" style="7" bestFit="1" customWidth="1"/>
    <col min="5128" max="5128" width="0" style="7" hidden="1" customWidth="1"/>
    <col min="5129" max="5129" width="9.140625" style="7"/>
    <col min="5130" max="5130" width="0" style="7" hidden="1" customWidth="1"/>
    <col min="5131" max="5131" width="13.5703125" style="7" customWidth="1"/>
    <col min="5132" max="5132" width="34.5703125" style="7" customWidth="1"/>
    <col min="5133" max="5133" width="17.7109375" style="7" customWidth="1"/>
    <col min="5134" max="5134" width="14.5703125" style="7" customWidth="1"/>
    <col min="5135" max="5135" width="11.7109375" style="7" customWidth="1"/>
    <col min="5136" max="5136" width="17.5703125" style="7" customWidth="1"/>
    <col min="5137" max="5137" width="14" style="7" bestFit="1" customWidth="1"/>
    <col min="5138" max="5138" width="30.140625" style="7" bestFit="1" customWidth="1"/>
    <col min="5139" max="5139" width="18" style="7" bestFit="1" customWidth="1"/>
    <col min="5140" max="5140" width="25.140625" style="7" customWidth="1"/>
    <col min="5141" max="5141" width="21.28515625" style="7" customWidth="1"/>
    <col min="5142" max="5142" width="18.85546875" style="7" customWidth="1"/>
    <col min="5143" max="5143" width="16" style="7" bestFit="1" customWidth="1"/>
    <col min="5144" max="5144" width="13.85546875" style="7" bestFit="1" customWidth="1"/>
    <col min="5145" max="5145" width="21.42578125" style="7" customWidth="1"/>
    <col min="5146" max="5382" width="9.140625" style="7"/>
    <col min="5383" max="5383" width="7" style="7" bestFit="1" customWidth="1"/>
    <col min="5384" max="5384" width="0" style="7" hidden="1" customWidth="1"/>
    <col min="5385" max="5385" width="9.140625" style="7"/>
    <col min="5386" max="5386" width="0" style="7" hidden="1" customWidth="1"/>
    <col min="5387" max="5387" width="13.5703125" style="7" customWidth="1"/>
    <col min="5388" max="5388" width="34.5703125" style="7" customWidth="1"/>
    <col min="5389" max="5389" width="17.7109375" style="7" customWidth="1"/>
    <col min="5390" max="5390" width="14.5703125" style="7" customWidth="1"/>
    <col min="5391" max="5391" width="11.7109375" style="7" customWidth="1"/>
    <col min="5392" max="5392" width="17.5703125" style="7" customWidth="1"/>
    <col min="5393" max="5393" width="14" style="7" bestFit="1" customWidth="1"/>
    <col min="5394" max="5394" width="30.140625" style="7" bestFit="1" customWidth="1"/>
    <col min="5395" max="5395" width="18" style="7" bestFit="1" customWidth="1"/>
    <col min="5396" max="5396" width="25.140625" style="7" customWidth="1"/>
    <col min="5397" max="5397" width="21.28515625" style="7" customWidth="1"/>
    <col min="5398" max="5398" width="18.85546875" style="7" customWidth="1"/>
    <col min="5399" max="5399" width="16" style="7" bestFit="1" customWidth="1"/>
    <col min="5400" max="5400" width="13.85546875" style="7" bestFit="1" customWidth="1"/>
    <col min="5401" max="5401" width="21.42578125" style="7" customWidth="1"/>
    <col min="5402" max="5638" width="9.140625" style="7"/>
    <col min="5639" max="5639" width="7" style="7" bestFit="1" customWidth="1"/>
    <col min="5640" max="5640" width="0" style="7" hidden="1" customWidth="1"/>
    <col min="5641" max="5641" width="9.140625" style="7"/>
    <col min="5642" max="5642" width="0" style="7" hidden="1" customWidth="1"/>
    <col min="5643" max="5643" width="13.5703125" style="7" customWidth="1"/>
    <col min="5644" max="5644" width="34.5703125" style="7" customWidth="1"/>
    <col min="5645" max="5645" width="17.7109375" style="7" customWidth="1"/>
    <col min="5646" max="5646" width="14.5703125" style="7" customWidth="1"/>
    <col min="5647" max="5647" width="11.7109375" style="7" customWidth="1"/>
    <col min="5648" max="5648" width="17.5703125" style="7" customWidth="1"/>
    <col min="5649" max="5649" width="14" style="7" bestFit="1" customWidth="1"/>
    <col min="5650" max="5650" width="30.140625" style="7" bestFit="1" customWidth="1"/>
    <col min="5651" max="5651" width="18" style="7" bestFit="1" customWidth="1"/>
    <col min="5652" max="5652" width="25.140625" style="7" customWidth="1"/>
    <col min="5653" max="5653" width="21.28515625" style="7" customWidth="1"/>
    <col min="5654" max="5654" width="18.85546875" style="7" customWidth="1"/>
    <col min="5655" max="5655" width="16" style="7" bestFit="1" customWidth="1"/>
    <col min="5656" max="5656" width="13.85546875" style="7" bestFit="1" customWidth="1"/>
    <col min="5657" max="5657" width="21.42578125" style="7" customWidth="1"/>
    <col min="5658" max="5894" width="9.140625" style="7"/>
    <col min="5895" max="5895" width="7" style="7" bestFit="1" customWidth="1"/>
    <col min="5896" max="5896" width="0" style="7" hidden="1" customWidth="1"/>
    <col min="5897" max="5897" width="9.140625" style="7"/>
    <col min="5898" max="5898" width="0" style="7" hidden="1" customWidth="1"/>
    <col min="5899" max="5899" width="13.5703125" style="7" customWidth="1"/>
    <col min="5900" max="5900" width="34.5703125" style="7" customWidth="1"/>
    <col min="5901" max="5901" width="17.7109375" style="7" customWidth="1"/>
    <col min="5902" max="5902" width="14.5703125" style="7" customWidth="1"/>
    <col min="5903" max="5903" width="11.7109375" style="7" customWidth="1"/>
    <col min="5904" max="5904" width="17.5703125" style="7" customWidth="1"/>
    <col min="5905" max="5905" width="14" style="7" bestFit="1" customWidth="1"/>
    <col min="5906" max="5906" width="30.140625" style="7" bestFit="1" customWidth="1"/>
    <col min="5907" max="5907" width="18" style="7" bestFit="1" customWidth="1"/>
    <col min="5908" max="5908" width="25.140625" style="7" customWidth="1"/>
    <col min="5909" max="5909" width="21.28515625" style="7" customWidth="1"/>
    <col min="5910" max="5910" width="18.85546875" style="7" customWidth="1"/>
    <col min="5911" max="5911" width="16" style="7" bestFit="1" customWidth="1"/>
    <col min="5912" max="5912" width="13.85546875" style="7" bestFit="1" customWidth="1"/>
    <col min="5913" max="5913" width="21.42578125" style="7" customWidth="1"/>
    <col min="5914" max="6150" width="9.140625" style="7"/>
    <col min="6151" max="6151" width="7" style="7" bestFit="1" customWidth="1"/>
    <col min="6152" max="6152" width="0" style="7" hidden="1" customWidth="1"/>
    <col min="6153" max="6153" width="9.140625" style="7"/>
    <col min="6154" max="6154" width="0" style="7" hidden="1" customWidth="1"/>
    <col min="6155" max="6155" width="13.5703125" style="7" customWidth="1"/>
    <col min="6156" max="6156" width="34.5703125" style="7" customWidth="1"/>
    <col min="6157" max="6157" width="17.7109375" style="7" customWidth="1"/>
    <col min="6158" max="6158" width="14.5703125" style="7" customWidth="1"/>
    <col min="6159" max="6159" width="11.7109375" style="7" customWidth="1"/>
    <col min="6160" max="6160" width="17.5703125" style="7" customWidth="1"/>
    <col min="6161" max="6161" width="14" style="7" bestFit="1" customWidth="1"/>
    <col min="6162" max="6162" width="30.140625" style="7" bestFit="1" customWidth="1"/>
    <col min="6163" max="6163" width="18" style="7" bestFit="1" customWidth="1"/>
    <col min="6164" max="6164" width="25.140625" style="7" customWidth="1"/>
    <col min="6165" max="6165" width="21.28515625" style="7" customWidth="1"/>
    <col min="6166" max="6166" width="18.85546875" style="7" customWidth="1"/>
    <col min="6167" max="6167" width="16" style="7" bestFit="1" customWidth="1"/>
    <col min="6168" max="6168" width="13.85546875" style="7" bestFit="1" customWidth="1"/>
    <col min="6169" max="6169" width="21.42578125" style="7" customWidth="1"/>
    <col min="6170" max="6406" width="9.140625" style="7"/>
    <col min="6407" max="6407" width="7" style="7" bestFit="1" customWidth="1"/>
    <col min="6408" max="6408" width="0" style="7" hidden="1" customWidth="1"/>
    <col min="6409" max="6409" width="9.140625" style="7"/>
    <col min="6410" max="6410" width="0" style="7" hidden="1" customWidth="1"/>
    <col min="6411" max="6411" width="13.5703125" style="7" customWidth="1"/>
    <col min="6412" max="6412" width="34.5703125" style="7" customWidth="1"/>
    <col min="6413" max="6413" width="17.7109375" style="7" customWidth="1"/>
    <col min="6414" max="6414" width="14.5703125" style="7" customWidth="1"/>
    <col min="6415" max="6415" width="11.7109375" style="7" customWidth="1"/>
    <col min="6416" max="6416" width="17.5703125" style="7" customWidth="1"/>
    <col min="6417" max="6417" width="14" style="7" bestFit="1" customWidth="1"/>
    <col min="6418" max="6418" width="30.140625" style="7" bestFit="1" customWidth="1"/>
    <col min="6419" max="6419" width="18" style="7" bestFit="1" customWidth="1"/>
    <col min="6420" max="6420" width="25.140625" style="7" customWidth="1"/>
    <col min="6421" max="6421" width="21.28515625" style="7" customWidth="1"/>
    <col min="6422" max="6422" width="18.85546875" style="7" customWidth="1"/>
    <col min="6423" max="6423" width="16" style="7" bestFit="1" customWidth="1"/>
    <col min="6424" max="6424" width="13.85546875" style="7" bestFit="1" customWidth="1"/>
    <col min="6425" max="6425" width="21.42578125" style="7" customWidth="1"/>
    <col min="6426" max="6662" width="9.140625" style="7"/>
    <col min="6663" max="6663" width="7" style="7" bestFit="1" customWidth="1"/>
    <col min="6664" max="6664" width="0" style="7" hidden="1" customWidth="1"/>
    <col min="6665" max="6665" width="9.140625" style="7"/>
    <col min="6666" max="6666" width="0" style="7" hidden="1" customWidth="1"/>
    <col min="6667" max="6667" width="13.5703125" style="7" customWidth="1"/>
    <col min="6668" max="6668" width="34.5703125" style="7" customWidth="1"/>
    <col min="6669" max="6669" width="17.7109375" style="7" customWidth="1"/>
    <col min="6670" max="6670" width="14.5703125" style="7" customWidth="1"/>
    <col min="6671" max="6671" width="11.7109375" style="7" customWidth="1"/>
    <col min="6672" max="6672" width="17.5703125" style="7" customWidth="1"/>
    <col min="6673" max="6673" width="14" style="7" bestFit="1" customWidth="1"/>
    <col min="6674" max="6674" width="30.140625" style="7" bestFit="1" customWidth="1"/>
    <col min="6675" max="6675" width="18" style="7" bestFit="1" customWidth="1"/>
    <col min="6676" max="6676" width="25.140625" style="7" customWidth="1"/>
    <col min="6677" max="6677" width="21.28515625" style="7" customWidth="1"/>
    <col min="6678" max="6678" width="18.85546875" style="7" customWidth="1"/>
    <col min="6679" max="6679" width="16" style="7" bestFit="1" customWidth="1"/>
    <col min="6680" max="6680" width="13.85546875" style="7" bestFit="1" customWidth="1"/>
    <col min="6681" max="6681" width="21.42578125" style="7" customWidth="1"/>
    <col min="6682" max="6918" width="9.140625" style="7"/>
    <col min="6919" max="6919" width="7" style="7" bestFit="1" customWidth="1"/>
    <col min="6920" max="6920" width="0" style="7" hidden="1" customWidth="1"/>
    <col min="6921" max="6921" width="9.140625" style="7"/>
    <col min="6922" max="6922" width="0" style="7" hidden="1" customWidth="1"/>
    <col min="6923" max="6923" width="13.5703125" style="7" customWidth="1"/>
    <col min="6924" max="6924" width="34.5703125" style="7" customWidth="1"/>
    <col min="6925" max="6925" width="17.7109375" style="7" customWidth="1"/>
    <col min="6926" max="6926" width="14.5703125" style="7" customWidth="1"/>
    <col min="6927" max="6927" width="11.7109375" style="7" customWidth="1"/>
    <col min="6928" max="6928" width="17.5703125" style="7" customWidth="1"/>
    <col min="6929" max="6929" width="14" style="7" bestFit="1" customWidth="1"/>
    <col min="6930" max="6930" width="30.140625" style="7" bestFit="1" customWidth="1"/>
    <col min="6931" max="6931" width="18" style="7" bestFit="1" customWidth="1"/>
    <col min="6932" max="6932" width="25.140625" style="7" customWidth="1"/>
    <col min="6933" max="6933" width="21.28515625" style="7" customWidth="1"/>
    <col min="6934" max="6934" width="18.85546875" style="7" customWidth="1"/>
    <col min="6935" max="6935" width="16" style="7" bestFit="1" customWidth="1"/>
    <col min="6936" max="6936" width="13.85546875" style="7" bestFit="1" customWidth="1"/>
    <col min="6937" max="6937" width="21.42578125" style="7" customWidth="1"/>
    <col min="6938" max="7174" width="9.140625" style="7"/>
    <col min="7175" max="7175" width="7" style="7" bestFit="1" customWidth="1"/>
    <col min="7176" max="7176" width="0" style="7" hidden="1" customWidth="1"/>
    <col min="7177" max="7177" width="9.140625" style="7"/>
    <col min="7178" max="7178" width="0" style="7" hidden="1" customWidth="1"/>
    <col min="7179" max="7179" width="13.5703125" style="7" customWidth="1"/>
    <col min="7180" max="7180" width="34.5703125" style="7" customWidth="1"/>
    <col min="7181" max="7181" width="17.7109375" style="7" customWidth="1"/>
    <col min="7182" max="7182" width="14.5703125" style="7" customWidth="1"/>
    <col min="7183" max="7183" width="11.7109375" style="7" customWidth="1"/>
    <col min="7184" max="7184" width="17.5703125" style="7" customWidth="1"/>
    <col min="7185" max="7185" width="14" style="7" bestFit="1" customWidth="1"/>
    <col min="7186" max="7186" width="30.140625" style="7" bestFit="1" customWidth="1"/>
    <col min="7187" max="7187" width="18" style="7" bestFit="1" customWidth="1"/>
    <col min="7188" max="7188" width="25.140625" style="7" customWidth="1"/>
    <col min="7189" max="7189" width="21.28515625" style="7" customWidth="1"/>
    <col min="7190" max="7190" width="18.85546875" style="7" customWidth="1"/>
    <col min="7191" max="7191" width="16" style="7" bestFit="1" customWidth="1"/>
    <col min="7192" max="7192" width="13.85546875" style="7" bestFit="1" customWidth="1"/>
    <col min="7193" max="7193" width="21.42578125" style="7" customWidth="1"/>
    <col min="7194" max="7430" width="9.140625" style="7"/>
    <col min="7431" max="7431" width="7" style="7" bestFit="1" customWidth="1"/>
    <col min="7432" max="7432" width="0" style="7" hidden="1" customWidth="1"/>
    <col min="7433" max="7433" width="9.140625" style="7"/>
    <col min="7434" max="7434" width="0" style="7" hidden="1" customWidth="1"/>
    <col min="7435" max="7435" width="13.5703125" style="7" customWidth="1"/>
    <col min="7436" max="7436" width="34.5703125" style="7" customWidth="1"/>
    <col min="7437" max="7437" width="17.7109375" style="7" customWidth="1"/>
    <col min="7438" max="7438" width="14.5703125" style="7" customWidth="1"/>
    <col min="7439" max="7439" width="11.7109375" style="7" customWidth="1"/>
    <col min="7440" max="7440" width="17.5703125" style="7" customWidth="1"/>
    <col min="7441" max="7441" width="14" style="7" bestFit="1" customWidth="1"/>
    <col min="7442" max="7442" width="30.140625" style="7" bestFit="1" customWidth="1"/>
    <col min="7443" max="7443" width="18" style="7" bestFit="1" customWidth="1"/>
    <col min="7444" max="7444" width="25.140625" style="7" customWidth="1"/>
    <col min="7445" max="7445" width="21.28515625" style="7" customWidth="1"/>
    <col min="7446" max="7446" width="18.85546875" style="7" customWidth="1"/>
    <col min="7447" max="7447" width="16" style="7" bestFit="1" customWidth="1"/>
    <col min="7448" max="7448" width="13.85546875" style="7" bestFit="1" customWidth="1"/>
    <col min="7449" max="7449" width="21.42578125" style="7" customWidth="1"/>
    <col min="7450" max="7686" width="9.140625" style="7"/>
    <col min="7687" max="7687" width="7" style="7" bestFit="1" customWidth="1"/>
    <col min="7688" max="7688" width="0" style="7" hidden="1" customWidth="1"/>
    <col min="7689" max="7689" width="9.140625" style="7"/>
    <col min="7690" max="7690" width="0" style="7" hidden="1" customWidth="1"/>
    <col min="7691" max="7691" width="13.5703125" style="7" customWidth="1"/>
    <col min="7692" max="7692" width="34.5703125" style="7" customWidth="1"/>
    <col min="7693" max="7693" width="17.7109375" style="7" customWidth="1"/>
    <col min="7694" max="7694" width="14.5703125" style="7" customWidth="1"/>
    <col min="7695" max="7695" width="11.7109375" style="7" customWidth="1"/>
    <col min="7696" max="7696" width="17.5703125" style="7" customWidth="1"/>
    <col min="7697" max="7697" width="14" style="7" bestFit="1" customWidth="1"/>
    <col min="7698" max="7698" width="30.140625" style="7" bestFit="1" customWidth="1"/>
    <col min="7699" max="7699" width="18" style="7" bestFit="1" customWidth="1"/>
    <col min="7700" max="7700" width="25.140625" style="7" customWidth="1"/>
    <col min="7701" max="7701" width="21.28515625" style="7" customWidth="1"/>
    <col min="7702" max="7702" width="18.85546875" style="7" customWidth="1"/>
    <col min="7703" max="7703" width="16" style="7" bestFit="1" customWidth="1"/>
    <col min="7704" max="7704" width="13.85546875" style="7" bestFit="1" customWidth="1"/>
    <col min="7705" max="7705" width="21.42578125" style="7" customWidth="1"/>
    <col min="7706" max="7942" width="9.140625" style="7"/>
    <col min="7943" max="7943" width="7" style="7" bestFit="1" customWidth="1"/>
    <col min="7944" max="7944" width="0" style="7" hidden="1" customWidth="1"/>
    <col min="7945" max="7945" width="9.140625" style="7"/>
    <col min="7946" max="7946" width="0" style="7" hidden="1" customWidth="1"/>
    <col min="7947" max="7947" width="13.5703125" style="7" customWidth="1"/>
    <col min="7948" max="7948" width="34.5703125" style="7" customWidth="1"/>
    <col min="7949" max="7949" width="17.7109375" style="7" customWidth="1"/>
    <col min="7950" max="7950" width="14.5703125" style="7" customWidth="1"/>
    <col min="7951" max="7951" width="11.7109375" style="7" customWidth="1"/>
    <col min="7952" max="7952" width="17.5703125" style="7" customWidth="1"/>
    <col min="7953" max="7953" width="14" style="7" bestFit="1" customWidth="1"/>
    <col min="7954" max="7954" width="30.140625" style="7" bestFit="1" customWidth="1"/>
    <col min="7955" max="7955" width="18" style="7" bestFit="1" customWidth="1"/>
    <col min="7956" max="7956" width="25.140625" style="7" customWidth="1"/>
    <col min="7957" max="7957" width="21.28515625" style="7" customWidth="1"/>
    <col min="7958" max="7958" width="18.85546875" style="7" customWidth="1"/>
    <col min="7959" max="7959" width="16" style="7" bestFit="1" customWidth="1"/>
    <col min="7960" max="7960" width="13.85546875" style="7" bestFit="1" customWidth="1"/>
    <col min="7961" max="7961" width="21.42578125" style="7" customWidth="1"/>
    <col min="7962" max="8198" width="9.140625" style="7"/>
    <col min="8199" max="8199" width="7" style="7" bestFit="1" customWidth="1"/>
    <col min="8200" max="8200" width="0" style="7" hidden="1" customWidth="1"/>
    <col min="8201" max="8201" width="9.140625" style="7"/>
    <col min="8202" max="8202" width="0" style="7" hidden="1" customWidth="1"/>
    <col min="8203" max="8203" width="13.5703125" style="7" customWidth="1"/>
    <col min="8204" max="8204" width="34.5703125" style="7" customWidth="1"/>
    <col min="8205" max="8205" width="17.7109375" style="7" customWidth="1"/>
    <col min="8206" max="8206" width="14.5703125" style="7" customWidth="1"/>
    <col min="8207" max="8207" width="11.7109375" style="7" customWidth="1"/>
    <col min="8208" max="8208" width="17.5703125" style="7" customWidth="1"/>
    <col min="8209" max="8209" width="14" style="7" bestFit="1" customWidth="1"/>
    <col min="8210" max="8210" width="30.140625" style="7" bestFit="1" customWidth="1"/>
    <col min="8211" max="8211" width="18" style="7" bestFit="1" customWidth="1"/>
    <col min="8212" max="8212" width="25.140625" style="7" customWidth="1"/>
    <col min="8213" max="8213" width="21.28515625" style="7" customWidth="1"/>
    <col min="8214" max="8214" width="18.85546875" style="7" customWidth="1"/>
    <col min="8215" max="8215" width="16" style="7" bestFit="1" customWidth="1"/>
    <col min="8216" max="8216" width="13.85546875" style="7" bestFit="1" customWidth="1"/>
    <col min="8217" max="8217" width="21.42578125" style="7" customWidth="1"/>
    <col min="8218" max="8454" width="9.140625" style="7"/>
    <col min="8455" max="8455" width="7" style="7" bestFit="1" customWidth="1"/>
    <col min="8456" max="8456" width="0" style="7" hidden="1" customWidth="1"/>
    <col min="8457" max="8457" width="9.140625" style="7"/>
    <col min="8458" max="8458" width="0" style="7" hidden="1" customWidth="1"/>
    <col min="8459" max="8459" width="13.5703125" style="7" customWidth="1"/>
    <col min="8460" max="8460" width="34.5703125" style="7" customWidth="1"/>
    <col min="8461" max="8461" width="17.7109375" style="7" customWidth="1"/>
    <col min="8462" max="8462" width="14.5703125" style="7" customWidth="1"/>
    <col min="8463" max="8463" width="11.7109375" style="7" customWidth="1"/>
    <col min="8464" max="8464" width="17.5703125" style="7" customWidth="1"/>
    <col min="8465" max="8465" width="14" style="7" bestFit="1" customWidth="1"/>
    <col min="8466" max="8466" width="30.140625" style="7" bestFit="1" customWidth="1"/>
    <col min="8467" max="8467" width="18" style="7" bestFit="1" customWidth="1"/>
    <col min="8468" max="8468" width="25.140625" style="7" customWidth="1"/>
    <col min="8469" max="8469" width="21.28515625" style="7" customWidth="1"/>
    <col min="8470" max="8470" width="18.85546875" style="7" customWidth="1"/>
    <col min="8471" max="8471" width="16" style="7" bestFit="1" customWidth="1"/>
    <col min="8472" max="8472" width="13.85546875" style="7" bestFit="1" customWidth="1"/>
    <col min="8473" max="8473" width="21.42578125" style="7" customWidth="1"/>
    <col min="8474" max="8710" width="9.140625" style="7"/>
    <col min="8711" max="8711" width="7" style="7" bestFit="1" customWidth="1"/>
    <col min="8712" max="8712" width="0" style="7" hidden="1" customWidth="1"/>
    <col min="8713" max="8713" width="9.140625" style="7"/>
    <col min="8714" max="8714" width="0" style="7" hidden="1" customWidth="1"/>
    <col min="8715" max="8715" width="13.5703125" style="7" customWidth="1"/>
    <col min="8716" max="8716" width="34.5703125" style="7" customWidth="1"/>
    <col min="8717" max="8717" width="17.7109375" style="7" customWidth="1"/>
    <col min="8718" max="8718" width="14.5703125" style="7" customWidth="1"/>
    <col min="8719" max="8719" width="11.7109375" style="7" customWidth="1"/>
    <col min="8720" max="8720" width="17.5703125" style="7" customWidth="1"/>
    <col min="8721" max="8721" width="14" style="7" bestFit="1" customWidth="1"/>
    <col min="8722" max="8722" width="30.140625" style="7" bestFit="1" customWidth="1"/>
    <col min="8723" max="8723" width="18" style="7" bestFit="1" customWidth="1"/>
    <col min="8724" max="8724" width="25.140625" style="7" customWidth="1"/>
    <col min="8725" max="8725" width="21.28515625" style="7" customWidth="1"/>
    <col min="8726" max="8726" width="18.85546875" style="7" customWidth="1"/>
    <col min="8727" max="8727" width="16" style="7" bestFit="1" customWidth="1"/>
    <col min="8728" max="8728" width="13.85546875" style="7" bestFit="1" customWidth="1"/>
    <col min="8729" max="8729" width="21.42578125" style="7" customWidth="1"/>
    <col min="8730" max="8966" width="9.140625" style="7"/>
    <col min="8967" max="8967" width="7" style="7" bestFit="1" customWidth="1"/>
    <col min="8968" max="8968" width="0" style="7" hidden="1" customWidth="1"/>
    <col min="8969" max="8969" width="9.140625" style="7"/>
    <col min="8970" max="8970" width="0" style="7" hidden="1" customWidth="1"/>
    <col min="8971" max="8971" width="13.5703125" style="7" customWidth="1"/>
    <col min="8972" max="8972" width="34.5703125" style="7" customWidth="1"/>
    <col min="8973" max="8973" width="17.7109375" style="7" customWidth="1"/>
    <col min="8974" max="8974" width="14.5703125" style="7" customWidth="1"/>
    <col min="8975" max="8975" width="11.7109375" style="7" customWidth="1"/>
    <col min="8976" max="8976" width="17.5703125" style="7" customWidth="1"/>
    <col min="8977" max="8977" width="14" style="7" bestFit="1" customWidth="1"/>
    <col min="8978" max="8978" width="30.140625" style="7" bestFit="1" customWidth="1"/>
    <col min="8979" max="8979" width="18" style="7" bestFit="1" customWidth="1"/>
    <col min="8980" max="8980" width="25.140625" style="7" customWidth="1"/>
    <col min="8981" max="8981" width="21.28515625" style="7" customWidth="1"/>
    <col min="8982" max="8982" width="18.85546875" style="7" customWidth="1"/>
    <col min="8983" max="8983" width="16" style="7" bestFit="1" customWidth="1"/>
    <col min="8984" max="8984" width="13.85546875" style="7" bestFit="1" customWidth="1"/>
    <col min="8985" max="8985" width="21.42578125" style="7" customWidth="1"/>
    <col min="8986" max="9222" width="9.140625" style="7"/>
    <col min="9223" max="9223" width="7" style="7" bestFit="1" customWidth="1"/>
    <col min="9224" max="9224" width="0" style="7" hidden="1" customWidth="1"/>
    <col min="9225" max="9225" width="9.140625" style="7"/>
    <col min="9226" max="9226" width="0" style="7" hidden="1" customWidth="1"/>
    <col min="9227" max="9227" width="13.5703125" style="7" customWidth="1"/>
    <col min="9228" max="9228" width="34.5703125" style="7" customWidth="1"/>
    <col min="9229" max="9229" width="17.7109375" style="7" customWidth="1"/>
    <col min="9230" max="9230" width="14.5703125" style="7" customWidth="1"/>
    <col min="9231" max="9231" width="11.7109375" style="7" customWidth="1"/>
    <col min="9232" max="9232" width="17.5703125" style="7" customWidth="1"/>
    <col min="9233" max="9233" width="14" style="7" bestFit="1" customWidth="1"/>
    <col min="9234" max="9234" width="30.140625" style="7" bestFit="1" customWidth="1"/>
    <col min="9235" max="9235" width="18" style="7" bestFit="1" customWidth="1"/>
    <col min="9236" max="9236" width="25.140625" style="7" customWidth="1"/>
    <col min="9237" max="9237" width="21.28515625" style="7" customWidth="1"/>
    <col min="9238" max="9238" width="18.85546875" style="7" customWidth="1"/>
    <col min="9239" max="9239" width="16" style="7" bestFit="1" customWidth="1"/>
    <col min="9240" max="9240" width="13.85546875" style="7" bestFit="1" customWidth="1"/>
    <col min="9241" max="9241" width="21.42578125" style="7" customWidth="1"/>
    <col min="9242" max="9478" width="9.140625" style="7"/>
    <col min="9479" max="9479" width="7" style="7" bestFit="1" customWidth="1"/>
    <col min="9480" max="9480" width="0" style="7" hidden="1" customWidth="1"/>
    <col min="9481" max="9481" width="9.140625" style="7"/>
    <col min="9482" max="9482" width="0" style="7" hidden="1" customWidth="1"/>
    <col min="9483" max="9483" width="13.5703125" style="7" customWidth="1"/>
    <col min="9484" max="9484" width="34.5703125" style="7" customWidth="1"/>
    <col min="9485" max="9485" width="17.7109375" style="7" customWidth="1"/>
    <col min="9486" max="9486" width="14.5703125" style="7" customWidth="1"/>
    <col min="9487" max="9487" width="11.7109375" style="7" customWidth="1"/>
    <col min="9488" max="9488" width="17.5703125" style="7" customWidth="1"/>
    <col min="9489" max="9489" width="14" style="7" bestFit="1" customWidth="1"/>
    <col min="9490" max="9490" width="30.140625" style="7" bestFit="1" customWidth="1"/>
    <col min="9491" max="9491" width="18" style="7" bestFit="1" customWidth="1"/>
    <col min="9492" max="9492" width="25.140625" style="7" customWidth="1"/>
    <col min="9493" max="9493" width="21.28515625" style="7" customWidth="1"/>
    <col min="9494" max="9494" width="18.85546875" style="7" customWidth="1"/>
    <col min="9495" max="9495" width="16" style="7" bestFit="1" customWidth="1"/>
    <col min="9496" max="9496" width="13.85546875" style="7" bestFit="1" customWidth="1"/>
    <col min="9497" max="9497" width="21.42578125" style="7" customWidth="1"/>
    <col min="9498" max="9734" width="9.140625" style="7"/>
    <col min="9735" max="9735" width="7" style="7" bestFit="1" customWidth="1"/>
    <col min="9736" max="9736" width="0" style="7" hidden="1" customWidth="1"/>
    <col min="9737" max="9737" width="9.140625" style="7"/>
    <col min="9738" max="9738" width="0" style="7" hidden="1" customWidth="1"/>
    <col min="9739" max="9739" width="13.5703125" style="7" customWidth="1"/>
    <col min="9740" max="9740" width="34.5703125" style="7" customWidth="1"/>
    <col min="9741" max="9741" width="17.7109375" style="7" customWidth="1"/>
    <col min="9742" max="9742" width="14.5703125" style="7" customWidth="1"/>
    <col min="9743" max="9743" width="11.7109375" style="7" customWidth="1"/>
    <col min="9744" max="9744" width="17.5703125" style="7" customWidth="1"/>
    <col min="9745" max="9745" width="14" style="7" bestFit="1" customWidth="1"/>
    <col min="9746" max="9746" width="30.140625" style="7" bestFit="1" customWidth="1"/>
    <col min="9747" max="9747" width="18" style="7" bestFit="1" customWidth="1"/>
    <col min="9748" max="9748" width="25.140625" style="7" customWidth="1"/>
    <col min="9749" max="9749" width="21.28515625" style="7" customWidth="1"/>
    <col min="9750" max="9750" width="18.85546875" style="7" customWidth="1"/>
    <col min="9751" max="9751" width="16" style="7" bestFit="1" customWidth="1"/>
    <col min="9752" max="9752" width="13.85546875" style="7" bestFit="1" customWidth="1"/>
    <col min="9753" max="9753" width="21.42578125" style="7" customWidth="1"/>
    <col min="9754" max="9990" width="9.140625" style="7"/>
    <col min="9991" max="9991" width="7" style="7" bestFit="1" customWidth="1"/>
    <col min="9992" max="9992" width="0" style="7" hidden="1" customWidth="1"/>
    <col min="9993" max="9993" width="9.140625" style="7"/>
    <col min="9994" max="9994" width="0" style="7" hidden="1" customWidth="1"/>
    <col min="9995" max="9995" width="13.5703125" style="7" customWidth="1"/>
    <col min="9996" max="9996" width="34.5703125" style="7" customWidth="1"/>
    <col min="9997" max="9997" width="17.7109375" style="7" customWidth="1"/>
    <col min="9998" max="9998" width="14.5703125" style="7" customWidth="1"/>
    <col min="9999" max="9999" width="11.7109375" style="7" customWidth="1"/>
    <col min="10000" max="10000" width="17.5703125" style="7" customWidth="1"/>
    <col min="10001" max="10001" width="14" style="7" bestFit="1" customWidth="1"/>
    <col min="10002" max="10002" width="30.140625" style="7" bestFit="1" customWidth="1"/>
    <col min="10003" max="10003" width="18" style="7" bestFit="1" customWidth="1"/>
    <col min="10004" max="10004" width="25.140625" style="7" customWidth="1"/>
    <col min="10005" max="10005" width="21.28515625" style="7" customWidth="1"/>
    <col min="10006" max="10006" width="18.85546875" style="7" customWidth="1"/>
    <col min="10007" max="10007" width="16" style="7" bestFit="1" customWidth="1"/>
    <col min="10008" max="10008" width="13.85546875" style="7" bestFit="1" customWidth="1"/>
    <col min="10009" max="10009" width="21.42578125" style="7" customWidth="1"/>
    <col min="10010" max="10246" width="9.140625" style="7"/>
    <col min="10247" max="10247" width="7" style="7" bestFit="1" customWidth="1"/>
    <col min="10248" max="10248" width="0" style="7" hidden="1" customWidth="1"/>
    <col min="10249" max="10249" width="9.140625" style="7"/>
    <col min="10250" max="10250" width="0" style="7" hidden="1" customWidth="1"/>
    <col min="10251" max="10251" width="13.5703125" style="7" customWidth="1"/>
    <col min="10252" max="10252" width="34.5703125" style="7" customWidth="1"/>
    <col min="10253" max="10253" width="17.7109375" style="7" customWidth="1"/>
    <col min="10254" max="10254" width="14.5703125" style="7" customWidth="1"/>
    <col min="10255" max="10255" width="11.7109375" style="7" customWidth="1"/>
    <col min="10256" max="10256" width="17.5703125" style="7" customWidth="1"/>
    <col min="10257" max="10257" width="14" style="7" bestFit="1" customWidth="1"/>
    <col min="10258" max="10258" width="30.140625" style="7" bestFit="1" customWidth="1"/>
    <col min="10259" max="10259" width="18" style="7" bestFit="1" customWidth="1"/>
    <col min="10260" max="10260" width="25.140625" style="7" customWidth="1"/>
    <col min="10261" max="10261" width="21.28515625" style="7" customWidth="1"/>
    <col min="10262" max="10262" width="18.85546875" style="7" customWidth="1"/>
    <col min="10263" max="10263" width="16" style="7" bestFit="1" customWidth="1"/>
    <col min="10264" max="10264" width="13.85546875" style="7" bestFit="1" customWidth="1"/>
    <col min="10265" max="10265" width="21.42578125" style="7" customWidth="1"/>
    <col min="10266" max="10502" width="9.140625" style="7"/>
    <col min="10503" max="10503" width="7" style="7" bestFit="1" customWidth="1"/>
    <col min="10504" max="10504" width="0" style="7" hidden="1" customWidth="1"/>
    <col min="10505" max="10505" width="9.140625" style="7"/>
    <col min="10506" max="10506" width="0" style="7" hidden="1" customWidth="1"/>
    <col min="10507" max="10507" width="13.5703125" style="7" customWidth="1"/>
    <col min="10508" max="10508" width="34.5703125" style="7" customWidth="1"/>
    <col min="10509" max="10509" width="17.7109375" style="7" customWidth="1"/>
    <col min="10510" max="10510" width="14.5703125" style="7" customWidth="1"/>
    <col min="10511" max="10511" width="11.7109375" style="7" customWidth="1"/>
    <col min="10512" max="10512" width="17.5703125" style="7" customWidth="1"/>
    <col min="10513" max="10513" width="14" style="7" bestFit="1" customWidth="1"/>
    <col min="10514" max="10514" width="30.140625" style="7" bestFit="1" customWidth="1"/>
    <col min="10515" max="10515" width="18" style="7" bestFit="1" customWidth="1"/>
    <col min="10516" max="10516" width="25.140625" style="7" customWidth="1"/>
    <col min="10517" max="10517" width="21.28515625" style="7" customWidth="1"/>
    <col min="10518" max="10518" width="18.85546875" style="7" customWidth="1"/>
    <col min="10519" max="10519" width="16" style="7" bestFit="1" customWidth="1"/>
    <col min="10520" max="10520" width="13.85546875" style="7" bestFit="1" customWidth="1"/>
    <col min="10521" max="10521" width="21.42578125" style="7" customWidth="1"/>
    <col min="10522" max="10758" width="9.140625" style="7"/>
    <col min="10759" max="10759" width="7" style="7" bestFit="1" customWidth="1"/>
    <col min="10760" max="10760" width="0" style="7" hidden="1" customWidth="1"/>
    <col min="10761" max="10761" width="9.140625" style="7"/>
    <col min="10762" max="10762" width="0" style="7" hidden="1" customWidth="1"/>
    <col min="10763" max="10763" width="13.5703125" style="7" customWidth="1"/>
    <col min="10764" max="10764" width="34.5703125" style="7" customWidth="1"/>
    <col min="10765" max="10765" width="17.7109375" style="7" customWidth="1"/>
    <col min="10766" max="10766" width="14.5703125" style="7" customWidth="1"/>
    <col min="10767" max="10767" width="11.7109375" style="7" customWidth="1"/>
    <col min="10768" max="10768" width="17.5703125" style="7" customWidth="1"/>
    <col min="10769" max="10769" width="14" style="7" bestFit="1" customWidth="1"/>
    <col min="10770" max="10770" width="30.140625" style="7" bestFit="1" customWidth="1"/>
    <col min="10771" max="10771" width="18" style="7" bestFit="1" customWidth="1"/>
    <col min="10772" max="10772" width="25.140625" style="7" customWidth="1"/>
    <col min="10773" max="10773" width="21.28515625" style="7" customWidth="1"/>
    <col min="10774" max="10774" width="18.85546875" style="7" customWidth="1"/>
    <col min="10775" max="10775" width="16" style="7" bestFit="1" customWidth="1"/>
    <col min="10776" max="10776" width="13.85546875" style="7" bestFit="1" customWidth="1"/>
    <col min="10777" max="10777" width="21.42578125" style="7" customWidth="1"/>
    <col min="10778" max="11014" width="9.140625" style="7"/>
    <col min="11015" max="11015" width="7" style="7" bestFit="1" customWidth="1"/>
    <col min="11016" max="11016" width="0" style="7" hidden="1" customWidth="1"/>
    <col min="11017" max="11017" width="9.140625" style="7"/>
    <col min="11018" max="11018" width="0" style="7" hidden="1" customWidth="1"/>
    <col min="11019" max="11019" width="13.5703125" style="7" customWidth="1"/>
    <col min="11020" max="11020" width="34.5703125" style="7" customWidth="1"/>
    <col min="11021" max="11021" width="17.7109375" style="7" customWidth="1"/>
    <col min="11022" max="11022" width="14.5703125" style="7" customWidth="1"/>
    <col min="11023" max="11023" width="11.7109375" style="7" customWidth="1"/>
    <col min="11024" max="11024" width="17.5703125" style="7" customWidth="1"/>
    <col min="11025" max="11025" width="14" style="7" bestFit="1" customWidth="1"/>
    <col min="11026" max="11026" width="30.140625" style="7" bestFit="1" customWidth="1"/>
    <col min="11027" max="11027" width="18" style="7" bestFit="1" customWidth="1"/>
    <col min="11028" max="11028" width="25.140625" style="7" customWidth="1"/>
    <col min="11029" max="11029" width="21.28515625" style="7" customWidth="1"/>
    <col min="11030" max="11030" width="18.85546875" style="7" customWidth="1"/>
    <col min="11031" max="11031" width="16" style="7" bestFit="1" customWidth="1"/>
    <col min="11032" max="11032" width="13.85546875" style="7" bestFit="1" customWidth="1"/>
    <col min="11033" max="11033" width="21.42578125" style="7" customWidth="1"/>
    <col min="11034" max="11270" width="9.140625" style="7"/>
    <col min="11271" max="11271" width="7" style="7" bestFit="1" customWidth="1"/>
    <col min="11272" max="11272" width="0" style="7" hidden="1" customWidth="1"/>
    <col min="11273" max="11273" width="9.140625" style="7"/>
    <col min="11274" max="11274" width="0" style="7" hidden="1" customWidth="1"/>
    <col min="11275" max="11275" width="13.5703125" style="7" customWidth="1"/>
    <col min="11276" max="11276" width="34.5703125" style="7" customWidth="1"/>
    <col min="11277" max="11277" width="17.7109375" style="7" customWidth="1"/>
    <col min="11278" max="11278" width="14.5703125" style="7" customWidth="1"/>
    <col min="11279" max="11279" width="11.7109375" style="7" customWidth="1"/>
    <col min="11280" max="11280" width="17.5703125" style="7" customWidth="1"/>
    <col min="11281" max="11281" width="14" style="7" bestFit="1" customWidth="1"/>
    <col min="11282" max="11282" width="30.140625" style="7" bestFit="1" customWidth="1"/>
    <col min="11283" max="11283" width="18" style="7" bestFit="1" customWidth="1"/>
    <col min="11284" max="11284" width="25.140625" style="7" customWidth="1"/>
    <col min="11285" max="11285" width="21.28515625" style="7" customWidth="1"/>
    <col min="11286" max="11286" width="18.85546875" style="7" customWidth="1"/>
    <col min="11287" max="11287" width="16" style="7" bestFit="1" customWidth="1"/>
    <col min="11288" max="11288" width="13.85546875" style="7" bestFit="1" customWidth="1"/>
    <col min="11289" max="11289" width="21.42578125" style="7" customWidth="1"/>
    <col min="11290" max="11526" width="9.140625" style="7"/>
    <col min="11527" max="11527" width="7" style="7" bestFit="1" customWidth="1"/>
    <col min="11528" max="11528" width="0" style="7" hidden="1" customWidth="1"/>
    <col min="11529" max="11529" width="9.140625" style="7"/>
    <col min="11530" max="11530" width="0" style="7" hidden="1" customWidth="1"/>
    <col min="11531" max="11531" width="13.5703125" style="7" customWidth="1"/>
    <col min="11532" max="11532" width="34.5703125" style="7" customWidth="1"/>
    <col min="11533" max="11533" width="17.7109375" style="7" customWidth="1"/>
    <col min="11534" max="11534" width="14.5703125" style="7" customWidth="1"/>
    <col min="11535" max="11535" width="11.7109375" style="7" customWidth="1"/>
    <col min="11536" max="11536" width="17.5703125" style="7" customWidth="1"/>
    <col min="11537" max="11537" width="14" style="7" bestFit="1" customWidth="1"/>
    <col min="11538" max="11538" width="30.140625" style="7" bestFit="1" customWidth="1"/>
    <col min="11539" max="11539" width="18" style="7" bestFit="1" customWidth="1"/>
    <col min="11540" max="11540" width="25.140625" style="7" customWidth="1"/>
    <col min="11541" max="11541" width="21.28515625" style="7" customWidth="1"/>
    <col min="11542" max="11542" width="18.85546875" style="7" customWidth="1"/>
    <col min="11543" max="11543" width="16" style="7" bestFit="1" customWidth="1"/>
    <col min="11544" max="11544" width="13.85546875" style="7" bestFit="1" customWidth="1"/>
    <col min="11545" max="11545" width="21.42578125" style="7" customWidth="1"/>
    <col min="11546" max="11782" width="9.140625" style="7"/>
    <col min="11783" max="11783" width="7" style="7" bestFit="1" customWidth="1"/>
    <col min="11784" max="11784" width="0" style="7" hidden="1" customWidth="1"/>
    <col min="11785" max="11785" width="9.140625" style="7"/>
    <col min="11786" max="11786" width="0" style="7" hidden="1" customWidth="1"/>
    <col min="11787" max="11787" width="13.5703125" style="7" customWidth="1"/>
    <col min="11788" max="11788" width="34.5703125" style="7" customWidth="1"/>
    <col min="11789" max="11789" width="17.7109375" style="7" customWidth="1"/>
    <col min="11790" max="11790" width="14.5703125" style="7" customWidth="1"/>
    <col min="11791" max="11791" width="11.7109375" style="7" customWidth="1"/>
    <col min="11792" max="11792" width="17.5703125" style="7" customWidth="1"/>
    <col min="11793" max="11793" width="14" style="7" bestFit="1" customWidth="1"/>
    <col min="11794" max="11794" width="30.140625" style="7" bestFit="1" customWidth="1"/>
    <col min="11795" max="11795" width="18" style="7" bestFit="1" customWidth="1"/>
    <col min="11796" max="11796" width="25.140625" style="7" customWidth="1"/>
    <col min="11797" max="11797" width="21.28515625" style="7" customWidth="1"/>
    <col min="11798" max="11798" width="18.85546875" style="7" customWidth="1"/>
    <col min="11799" max="11799" width="16" style="7" bestFit="1" customWidth="1"/>
    <col min="11800" max="11800" width="13.85546875" style="7" bestFit="1" customWidth="1"/>
    <col min="11801" max="11801" width="21.42578125" style="7" customWidth="1"/>
    <col min="11802" max="12038" width="9.140625" style="7"/>
    <col min="12039" max="12039" width="7" style="7" bestFit="1" customWidth="1"/>
    <col min="12040" max="12040" width="0" style="7" hidden="1" customWidth="1"/>
    <col min="12041" max="12041" width="9.140625" style="7"/>
    <col min="12042" max="12042" width="0" style="7" hidden="1" customWidth="1"/>
    <col min="12043" max="12043" width="13.5703125" style="7" customWidth="1"/>
    <col min="12044" max="12044" width="34.5703125" style="7" customWidth="1"/>
    <col min="12045" max="12045" width="17.7109375" style="7" customWidth="1"/>
    <col min="12046" max="12046" width="14.5703125" style="7" customWidth="1"/>
    <col min="12047" max="12047" width="11.7109375" style="7" customWidth="1"/>
    <col min="12048" max="12048" width="17.5703125" style="7" customWidth="1"/>
    <col min="12049" max="12049" width="14" style="7" bestFit="1" customWidth="1"/>
    <col min="12050" max="12050" width="30.140625" style="7" bestFit="1" customWidth="1"/>
    <col min="12051" max="12051" width="18" style="7" bestFit="1" customWidth="1"/>
    <col min="12052" max="12052" width="25.140625" style="7" customWidth="1"/>
    <col min="12053" max="12053" width="21.28515625" style="7" customWidth="1"/>
    <col min="12054" max="12054" width="18.85546875" style="7" customWidth="1"/>
    <col min="12055" max="12055" width="16" style="7" bestFit="1" customWidth="1"/>
    <col min="12056" max="12056" width="13.85546875" style="7" bestFit="1" customWidth="1"/>
    <col min="12057" max="12057" width="21.42578125" style="7" customWidth="1"/>
    <col min="12058" max="12294" width="9.140625" style="7"/>
    <col min="12295" max="12295" width="7" style="7" bestFit="1" customWidth="1"/>
    <col min="12296" max="12296" width="0" style="7" hidden="1" customWidth="1"/>
    <col min="12297" max="12297" width="9.140625" style="7"/>
    <col min="12298" max="12298" width="0" style="7" hidden="1" customWidth="1"/>
    <col min="12299" max="12299" width="13.5703125" style="7" customWidth="1"/>
    <col min="12300" max="12300" width="34.5703125" style="7" customWidth="1"/>
    <col min="12301" max="12301" width="17.7109375" style="7" customWidth="1"/>
    <col min="12302" max="12302" width="14.5703125" style="7" customWidth="1"/>
    <col min="12303" max="12303" width="11.7109375" style="7" customWidth="1"/>
    <col min="12304" max="12304" width="17.5703125" style="7" customWidth="1"/>
    <col min="12305" max="12305" width="14" style="7" bestFit="1" customWidth="1"/>
    <col min="12306" max="12306" width="30.140625" style="7" bestFit="1" customWidth="1"/>
    <col min="12307" max="12307" width="18" style="7" bestFit="1" customWidth="1"/>
    <col min="12308" max="12308" width="25.140625" style="7" customWidth="1"/>
    <col min="12309" max="12309" width="21.28515625" style="7" customWidth="1"/>
    <col min="12310" max="12310" width="18.85546875" style="7" customWidth="1"/>
    <col min="12311" max="12311" width="16" style="7" bestFit="1" customWidth="1"/>
    <col min="12312" max="12312" width="13.85546875" style="7" bestFit="1" customWidth="1"/>
    <col min="12313" max="12313" width="21.42578125" style="7" customWidth="1"/>
    <col min="12314" max="12550" width="9.140625" style="7"/>
    <col min="12551" max="12551" width="7" style="7" bestFit="1" customWidth="1"/>
    <col min="12552" max="12552" width="0" style="7" hidden="1" customWidth="1"/>
    <col min="12553" max="12553" width="9.140625" style="7"/>
    <col min="12554" max="12554" width="0" style="7" hidden="1" customWidth="1"/>
    <col min="12555" max="12555" width="13.5703125" style="7" customWidth="1"/>
    <col min="12556" max="12556" width="34.5703125" style="7" customWidth="1"/>
    <col min="12557" max="12557" width="17.7109375" style="7" customWidth="1"/>
    <col min="12558" max="12558" width="14.5703125" style="7" customWidth="1"/>
    <col min="12559" max="12559" width="11.7109375" style="7" customWidth="1"/>
    <col min="12560" max="12560" width="17.5703125" style="7" customWidth="1"/>
    <col min="12561" max="12561" width="14" style="7" bestFit="1" customWidth="1"/>
    <col min="12562" max="12562" width="30.140625" style="7" bestFit="1" customWidth="1"/>
    <col min="12563" max="12563" width="18" style="7" bestFit="1" customWidth="1"/>
    <col min="12564" max="12564" width="25.140625" style="7" customWidth="1"/>
    <col min="12565" max="12565" width="21.28515625" style="7" customWidth="1"/>
    <col min="12566" max="12566" width="18.85546875" style="7" customWidth="1"/>
    <col min="12567" max="12567" width="16" style="7" bestFit="1" customWidth="1"/>
    <col min="12568" max="12568" width="13.85546875" style="7" bestFit="1" customWidth="1"/>
    <col min="12569" max="12569" width="21.42578125" style="7" customWidth="1"/>
    <col min="12570" max="12806" width="9.140625" style="7"/>
    <col min="12807" max="12807" width="7" style="7" bestFit="1" customWidth="1"/>
    <col min="12808" max="12808" width="0" style="7" hidden="1" customWidth="1"/>
    <col min="12809" max="12809" width="9.140625" style="7"/>
    <col min="12810" max="12810" width="0" style="7" hidden="1" customWidth="1"/>
    <col min="12811" max="12811" width="13.5703125" style="7" customWidth="1"/>
    <col min="12812" max="12812" width="34.5703125" style="7" customWidth="1"/>
    <col min="12813" max="12813" width="17.7109375" style="7" customWidth="1"/>
    <col min="12814" max="12814" width="14.5703125" style="7" customWidth="1"/>
    <col min="12815" max="12815" width="11.7109375" style="7" customWidth="1"/>
    <col min="12816" max="12816" width="17.5703125" style="7" customWidth="1"/>
    <col min="12817" max="12817" width="14" style="7" bestFit="1" customWidth="1"/>
    <col min="12818" max="12818" width="30.140625" style="7" bestFit="1" customWidth="1"/>
    <col min="12819" max="12819" width="18" style="7" bestFit="1" customWidth="1"/>
    <col min="12820" max="12820" width="25.140625" style="7" customWidth="1"/>
    <col min="12821" max="12821" width="21.28515625" style="7" customWidth="1"/>
    <col min="12822" max="12822" width="18.85546875" style="7" customWidth="1"/>
    <col min="12823" max="12823" width="16" style="7" bestFit="1" customWidth="1"/>
    <col min="12824" max="12824" width="13.85546875" style="7" bestFit="1" customWidth="1"/>
    <col min="12825" max="12825" width="21.42578125" style="7" customWidth="1"/>
    <col min="12826" max="13062" width="9.140625" style="7"/>
    <col min="13063" max="13063" width="7" style="7" bestFit="1" customWidth="1"/>
    <col min="13064" max="13064" width="0" style="7" hidden="1" customWidth="1"/>
    <col min="13065" max="13065" width="9.140625" style="7"/>
    <col min="13066" max="13066" width="0" style="7" hidden="1" customWidth="1"/>
    <col min="13067" max="13067" width="13.5703125" style="7" customWidth="1"/>
    <col min="13068" max="13068" width="34.5703125" style="7" customWidth="1"/>
    <col min="13069" max="13069" width="17.7109375" style="7" customWidth="1"/>
    <col min="13070" max="13070" width="14.5703125" style="7" customWidth="1"/>
    <col min="13071" max="13071" width="11.7109375" style="7" customWidth="1"/>
    <col min="13072" max="13072" width="17.5703125" style="7" customWidth="1"/>
    <col min="13073" max="13073" width="14" style="7" bestFit="1" customWidth="1"/>
    <col min="13074" max="13074" width="30.140625" style="7" bestFit="1" customWidth="1"/>
    <col min="13075" max="13075" width="18" style="7" bestFit="1" customWidth="1"/>
    <col min="13076" max="13076" width="25.140625" style="7" customWidth="1"/>
    <col min="13077" max="13077" width="21.28515625" style="7" customWidth="1"/>
    <col min="13078" max="13078" width="18.85546875" style="7" customWidth="1"/>
    <col min="13079" max="13079" width="16" style="7" bestFit="1" customWidth="1"/>
    <col min="13080" max="13080" width="13.85546875" style="7" bestFit="1" customWidth="1"/>
    <col min="13081" max="13081" width="21.42578125" style="7" customWidth="1"/>
    <col min="13082" max="13318" width="9.140625" style="7"/>
    <col min="13319" max="13319" width="7" style="7" bestFit="1" customWidth="1"/>
    <col min="13320" max="13320" width="0" style="7" hidden="1" customWidth="1"/>
    <col min="13321" max="13321" width="9.140625" style="7"/>
    <col min="13322" max="13322" width="0" style="7" hidden="1" customWidth="1"/>
    <col min="13323" max="13323" width="13.5703125" style="7" customWidth="1"/>
    <col min="13324" max="13324" width="34.5703125" style="7" customWidth="1"/>
    <col min="13325" max="13325" width="17.7109375" style="7" customWidth="1"/>
    <col min="13326" max="13326" width="14.5703125" style="7" customWidth="1"/>
    <col min="13327" max="13327" width="11.7109375" style="7" customWidth="1"/>
    <col min="13328" max="13328" width="17.5703125" style="7" customWidth="1"/>
    <col min="13329" max="13329" width="14" style="7" bestFit="1" customWidth="1"/>
    <col min="13330" max="13330" width="30.140625" style="7" bestFit="1" customWidth="1"/>
    <col min="13331" max="13331" width="18" style="7" bestFit="1" customWidth="1"/>
    <col min="13332" max="13332" width="25.140625" style="7" customWidth="1"/>
    <col min="13333" max="13333" width="21.28515625" style="7" customWidth="1"/>
    <col min="13334" max="13334" width="18.85546875" style="7" customWidth="1"/>
    <col min="13335" max="13335" width="16" style="7" bestFit="1" customWidth="1"/>
    <col min="13336" max="13336" width="13.85546875" style="7" bestFit="1" customWidth="1"/>
    <col min="13337" max="13337" width="21.42578125" style="7" customWidth="1"/>
    <col min="13338" max="13574" width="9.140625" style="7"/>
    <col min="13575" max="13575" width="7" style="7" bestFit="1" customWidth="1"/>
    <col min="13576" max="13576" width="0" style="7" hidden="1" customWidth="1"/>
    <col min="13577" max="13577" width="9.140625" style="7"/>
    <col min="13578" max="13578" width="0" style="7" hidden="1" customWidth="1"/>
    <col min="13579" max="13579" width="13.5703125" style="7" customWidth="1"/>
    <col min="13580" max="13580" width="34.5703125" style="7" customWidth="1"/>
    <col min="13581" max="13581" width="17.7109375" style="7" customWidth="1"/>
    <col min="13582" max="13582" width="14.5703125" style="7" customWidth="1"/>
    <col min="13583" max="13583" width="11.7109375" style="7" customWidth="1"/>
    <col min="13584" max="13584" width="17.5703125" style="7" customWidth="1"/>
    <col min="13585" max="13585" width="14" style="7" bestFit="1" customWidth="1"/>
    <col min="13586" max="13586" width="30.140625" style="7" bestFit="1" customWidth="1"/>
    <col min="13587" max="13587" width="18" style="7" bestFit="1" customWidth="1"/>
    <col min="13588" max="13588" width="25.140625" style="7" customWidth="1"/>
    <col min="13589" max="13589" width="21.28515625" style="7" customWidth="1"/>
    <col min="13590" max="13590" width="18.85546875" style="7" customWidth="1"/>
    <col min="13591" max="13591" width="16" style="7" bestFit="1" customWidth="1"/>
    <col min="13592" max="13592" width="13.85546875" style="7" bestFit="1" customWidth="1"/>
    <col min="13593" max="13593" width="21.42578125" style="7" customWidth="1"/>
    <col min="13594" max="13830" width="9.140625" style="7"/>
    <col min="13831" max="13831" width="7" style="7" bestFit="1" customWidth="1"/>
    <col min="13832" max="13832" width="0" style="7" hidden="1" customWidth="1"/>
    <col min="13833" max="13833" width="9.140625" style="7"/>
    <col min="13834" max="13834" width="0" style="7" hidden="1" customWidth="1"/>
    <col min="13835" max="13835" width="13.5703125" style="7" customWidth="1"/>
    <col min="13836" max="13836" width="34.5703125" style="7" customWidth="1"/>
    <col min="13837" max="13837" width="17.7109375" style="7" customWidth="1"/>
    <col min="13838" max="13838" width="14.5703125" style="7" customWidth="1"/>
    <col min="13839" max="13839" width="11.7109375" style="7" customWidth="1"/>
    <col min="13840" max="13840" width="17.5703125" style="7" customWidth="1"/>
    <col min="13841" max="13841" width="14" style="7" bestFit="1" customWidth="1"/>
    <col min="13842" max="13842" width="30.140625" style="7" bestFit="1" customWidth="1"/>
    <col min="13843" max="13843" width="18" style="7" bestFit="1" customWidth="1"/>
    <col min="13844" max="13844" width="25.140625" style="7" customWidth="1"/>
    <col min="13845" max="13845" width="21.28515625" style="7" customWidth="1"/>
    <col min="13846" max="13846" width="18.85546875" style="7" customWidth="1"/>
    <col min="13847" max="13847" width="16" style="7" bestFit="1" customWidth="1"/>
    <col min="13848" max="13848" width="13.85546875" style="7" bestFit="1" customWidth="1"/>
    <col min="13849" max="13849" width="21.42578125" style="7" customWidth="1"/>
    <col min="13850" max="14086" width="9.140625" style="7"/>
    <col min="14087" max="14087" width="7" style="7" bestFit="1" customWidth="1"/>
    <col min="14088" max="14088" width="0" style="7" hidden="1" customWidth="1"/>
    <col min="14089" max="14089" width="9.140625" style="7"/>
    <col min="14090" max="14090" width="0" style="7" hidden="1" customWidth="1"/>
    <col min="14091" max="14091" width="13.5703125" style="7" customWidth="1"/>
    <col min="14092" max="14092" width="34.5703125" style="7" customWidth="1"/>
    <col min="14093" max="14093" width="17.7109375" style="7" customWidth="1"/>
    <col min="14094" max="14094" width="14.5703125" style="7" customWidth="1"/>
    <col min="14095" max="14095" width="11.7109375" style="7" customWidth="1"/>
    <col min="14096" max="14096" width="17.5703125" style="7" customWidth="1"/>
    <col min="14097" max="14097" width="14" style="7" bestFit="1" customWidth="1"/>
    <col min="14098" max="14098" width="30.140625" style="7" bestFit="1" customWidth="1"/>
    <col min="14099" max="14099" width="18" style="7" bestFit="1" customWidth="1"/>
    <col min="14100" max="14100" width="25.140625" style="7" customWidth="1"/>
    <col min="14101" max="14101" width="21.28515625" style="7" customWidth="1"/>
    <col min="14102" max="14102" width="18.85546875" style="7" customWidth="1"/>
    <col min="14103" max="14103" width="16" style="7" bestFit="1" customWidth="1"/>
    <col min="14104" max="14104" width="13.85546875" style="7" bestFit="1" customWidth="1"/>
    <col min="14105" max="14105" width="21.42578125" style="7" customWidth="1"/>
    <col min="14106" max="14342" width="9.140625" style="7"/>
    <col min="14343" max="14343" width="7" style="7" bestFit="1" customWidth="1"/>
    <col min="14344" max="14344" width="0" style="7" hidden="1" customWidth="1"/>
    <col min="14345" max="14345" width="9.140625" style="7"/>
    <col min="14346" max="14346" width="0" style="7" hidden="1" customWidth="1"/>
    <col min="14347" max="14347" width="13.5703125" style="7" customWidth="1"/>
    <col min="14348" max="14348" width="34.5703125" style="7" customWidth="1"/>
    <col min="14349" max="14349" width="17.7109375" style="7" customWidth="1"/>
    <col min="14350" max="14350" width="14.5703125" style="7" customWidth="1"/>
    <col min="14351" max="14351" width="11.7109375" style="7" customWidth="1"/>
    <col min="14352" max="14352" width="17.5703125" style="7" customWidth="1"/>
    <col min="14353" max="14353" width="14" style="7" bestFit="1" customWidth="1"/>
    <col min="14354" max="14354" width="30.140625" style="7" bestFit="1" customWidth="1"/>
    <col min="14355" max="14355" width="18" style="7" bestFit="1" customWidth="1"/>
    <col min="14356" max="14356" width="25.140625" style="7" customWidth="1"/>
    <col min="14357" max="14357" width="21.28515625" style="7" customWidth="1"/>
    <col min="14358" max="14358" width="18.85546875" style="7" customWidth="1"/>
    <col min="14359" max="14359" width="16" style="7" bestFit="1" customWidth="1"/>
    <col min="14360" max="14360" width="13.85546875" style="7" bestFit="1" customWidth="1"/>
    <col min="14361" max="14361" width="21.42578125" style="7" customWidth="1"/>
    <col min="14362" max="14598" width="9.140625" style="7"/>
    <col min="14599" max="14599" width="7" style="7" bestFit="1" customWidth="1"/>
    <col min="14600" max="14600" width="0" style="7" hidden="1" customWidth="1"/>
    <col min="14601" max="14601" width="9.140625" style="7"/>
    <col min="14602" max="14602" width="0" style="7" hidden="1" customWidth="1"/>
    <col min="14603" max="14603" width="13.5703125" style="7" customWidth="1"/>
    <col min="14604" max="14604" width="34.5703125" style="7" customWidth="1"/>
    <col min="14605" max="14605" width="17.7109375" style="7" customWidth="1"/>
    <col min="14606" max="14606" width="14.5703125" style="7" customWidth="1"/>
    <col min="14607" max="14607" width="11.7109375" style="7" customWidth="1"/>
    <col min="14608" max="14608" width="17.5703125" style="7" customWidth="1"/>
    <col min="14609" max="14609" width="14" style="7" bestFit="1" customWidth="1"/>
    <col min="14610" max="14610" width="30.140625" style="7" bestFit="1" customWidth="1"/>
    <col min="14611" max="14611" width="18" style="7" bestFit="1" customWidth="1"/>
    <col min="14612" max="14612" width="25.140625" style="7" customWidth="1"/>
    <col min="14613" max="14613" width="21.28515625" style="7" customWidth="1"/>
    <col min="14614" max="14614" width="18.85546875" style="7" customWidth="1"/>
    <col min="14615" max="14615" width="16" style="7" bestFit="1" customWidth="1"/>
    <col min="14616" max="14616" width="13.85546875" style="7" bestFit="1" customWidth="1"/>
    <col min="14617" max="14617" width="21.42578125" style="7" customWidth="1"/>
    <col min="14618" max="14854" width="9.140625" style="7"/>
    <col min="14855" max="14855" width="7" style="7" bestFit="1" customWidth="1"/>
    <col min="14856" max="14856" width="0" style="7" hidden="1" customWidth="1"/>
    <col min="14857" max="14857" width="9.140625" style="7"/>
    <col min="14858" max="14858" width="0" style="7" hidden="1" customWidth="1"/>
    <col min="14859" max="14859" width="13.5703125" style="7" customWidth="1"/>
    <col min="14860" max="14860" width="34.5703125" style="7" customWidth="1"/>
    <col min="14861" max="14861" width="17.7109375" style="7" customWidth="1"/>
    <col min="14862" max="14862" width="14.5703125" style="7" customWidth="1"/>
    <col min="14863" max="14863" width="11.7109375" style="7" customWidth="1"/>
    <col min="14864" max="14864" width="17.5703125" style="7" customWidth="1"/>
    <col min="14865" max="14865" width="14" style="7" bestFit="1" customWidth="1"/>
    <col min="14866" max="14866" width="30.140625" style="7" bestFit="1" customWidth="1"/>
    <col min="14867" max="14867" width="18" style="7" bestFit="1" customWidth="1"/>
    <col min="14868" max="14868" width="25.140625" style="7" customWidth="1"/>
    <col min="14869" max="14869" width="21.28515625" style="7" customWidth="1"/>
    <col min="14870" max="14870" width="18.85546875" style="7" customWidth="1"/>
    <col min="14871" max="14871" width="16" style="7" bestFit="1" customWidth="1"/>
    <col min="14872" max="14872" width="13.85546875" style="7" bestFit="1" customWidth="1"/>
    <col min="14873" max="14873" width="21.42578125" style="7" customWidth="1"/>
    <col min="14874" max="15110" width="9.140625" style="7"/>
    <col min="15111" max="15111" width="7" style="7" bestFit="1" customWidth="1"/>
    <col min="15112" max="15112" width="0" style="7" hidden="1" customWidth="1"/>
    <col min="15113" max="15113" width="9.140625" style="7"/>
    <col min="15114" max="15114" width="0" style="7" hidden="1" customWidth="1"/>
    <col min="15115" max="15115" width="13.5703125" style="7" customWidth="1"/>
    <col min="15116" max="15116" width="34.5703125" style="7" customWidth="1"/>
    <col min="15117" max="15117" width="17.7109375" style="7" customWidth="1"/>
    <col min="15118" max="15118" width="14.5703125" style="7" customWidth="1"/>
    <col min="15119" max="15119" width="11.7109375" style="7" customWidth="1"/>
    <col min="15120" max="15120" width="17.5703125" style="7" customWidth="1"/>
    <col min="15121" max="15121" width="14" style="7" bestFit="1" customWidth="1"/>
    <col min="15122" max="15122" width="30.140625" style="7" bestFit="1" customWidth="1"/>
    <col min="15123" max="15123" width="18" style="7" bestFit="1" customWidth="1"/>
    <col min="15124" max="15124" width="25.140625" style="7" customWidth="1"/>
    <col min="15125" max="15125" width="21.28515625" style="7" customWidth="1"/>
    <col min="15126" max="15126" width="18.85546875" style="7" customWidth="1"/>
    <col min="15127" max="15127" width="16" style="7" bestFit="1" customWidth="1"/>
    <col min="15128" max="15128" width="13.85546875" style="7" bestFit="1" customWidth="1"/>
    <col min="15129" max="15129" width="21.42578125" style="7" customWidth="1"/>
    <col min="15130" max="15366" width="9.140625" style="7"/>
    <col min="15367" max="15367" width="7" style="7" bestFit="1" customWidth="1"/>
    <col min="15368" max="15368" width="0" style="7" hidden="1" customWidth="1"/>
    <col min="15369" max="15369" width="9.140625" style="7"/>
    <col min="15370" max="15370" width="0" style="7" hidden="1" customWidth="1"/>
    <col min="15371" max="15371" width="13.5703125" style="7" customWidth="1"/>
    <col min="15372" max="15372" width="34.5703125" style="7" customWidth="1"/>
    <col min="15373" max="15373" width="17.7109375" style="7" customWidth="1"/>
    <col min="15374" max="15374" width="14.5703125" style="7" customWidth="1"/>
    <col min="15375" max="15375" width="11.7109375" style="7" customWidth="1"/>
    <col min="15376" max="15376" width="17.5703125" style="7" customWidth="1"/>
    <col min="15377" max="15377" width="14" style="7" bestFit="1" customWidth="1"/>
    <col min="15378" max="15378" width="30.140625" style="7" bestFit="1" customWidth="1"/>
    <col min="15379" max="15379" width="18" style="7" bestFit="1" customWidth="1"/>
    <col min="15380" max="15380" width="25.140625" style="7" customWidth="1"/>
    <col min="15381" max="15381" width="21.28515625" style="7" customWidth="1"/>
    <col min="15382" max="15382" width="18.85546875" style="7" customWidth="1"/>
    <col min="15383" max="15383" width="16" style="7" bestFit="1" customWidth="1"/>
    <col min="15384" max="15384" width="13.85546875" style="7" bestFit="1" customWidth="1"/>
    <col min="15385" max="15385" width="21.42578125" style="7" customWidth="1"/>
    <col min="15386" max="15622" width="9.140625" style="7"/>
    <col min="15623" max="15623" width="7" style="7" bestFit="1" customWidth="1"/>
    <col min="15624" max="15624" width="0" style="7" hidden="1" customWidth="1"/>
    <col min="15625" max="15625" width="9.140625" style="7"/>
    <col min="15626" max="15626" width="0" style="7" hidden="1" customWidth="1"/>
    <col min="15627" max="15627" width="13.5703125" style="7" customWidth="1"/>
    <col min="15628" max="15628" width="34.5703125" style="7" customWidth="1"/>
    <col min="15629" max="15629" width="17.7109375" style="7" customWidth="1"/>
    <col min="15630" max="15630" width="14.5703125" style="7" customWidth="1"/>
    <col min="15631" max="15631" width="11.7109375" style="7" customWidth="1"/>
    <col min="15632" max="15632" width="17.5703125" style="7" customWidth="1"/>
    <col min="15633" max="15633" width="14" style="7" bestFit="1" customWidth="1"/>
    <col min="15634" max="15634" width="30.140625" style="7" bestFit="1" customWidth="1"/>
    <col min="15635" max="15635" width="18" style="7" bestFit="1" customWidth="1"/>
    <col min="15636" max="15636" width="25.140625" style="7" customWidth="1"/>
    <col min="15637" max="15637" width="21.28515625" style="7" customWidth="1"/>
    <col min="15638" max="15638" width="18.85546875" style="7" customWidth="1"/>
    <col min="15639" max="15639" width="16" style="7" bestFit="1" customWidth="1"/>
    <col min="15640" max="15640" width="13.85546875" style="7" bestFit="1" customWidth="1"/>
    <col min="15641" max="15641" width="21.42578125" style="7" customWidth="1"/>
    <col min="15642" max="15878" width="9.140625" style="7"/>
    <col min="15879" max="15879" width="7" style="7" bestFit="1" customWidth="1"/>
    <col min="15880" max="15880" width="0" style="7" hidden="1" customWidth="1"/>
    <col min="15881" max="15881" width="9.140625" style="7"/>
    <col min="15882" max="15882" width="0" style="7" hidden="1" customWidth="1"/>
    <col min="15883" max="15883" width="13.5703125" style="7" customWidth="1"/>
    <col min="15884" max="15884" width="34.5703125" style="7" customWidth="1"/>
    <col min="15885" max="15885" width="17.7109375" style="7" customWidth="1"/>
    <col min="15886" max="15886" width="14.5703125" style="7" customWidth="1"/>
    <col min="15887" max="15887" width="11.7109375" style="7" customWidth="1"/>
    <col min="15888" max="15888" width="17.5703125" style="7" customWidth="1"/>
    <col min="15889" max="15889" width="14" style="7" bestFit="1" customWidth="1"/>
    <col min="15890" max="15890" width="30.140625" style="7" bestFit="1" customWidth="1"/>
    <col min="15891" max="15891" width="18" style="7" bestFit="1" customWidth="1"/>
    <col min="15892" max="15892" width="25.140625" style="7" customWidth="1"/>
    <col min="15893" max="15893" width="21.28515625" style="7" customWidth="1"/>
    <col min="15894" max="15894" width="18.85546875" style="7" customWidth="1"/>
    <col min="15895" max="15895" width="16" style="7" bestFit="1" customWidth="1"/>
    <col min="15896" max="15896" width="13.85546875" style="7" bestFit="1" customWidth="1"/>
    <col min="15897" max="15897" width="21.42578125" style="7" customWidth="1"/>
    <col min="15898" max="16134" width="9.140625" style="7"/>
    <col min="16135" max="16135" width="7" style="7" bestFit="1" customWidth="1"/>
    <col min="16136" max="16136" width="0" style="7" hidden="1" customWidth="1"/>
    <col min="16137" max="16137" width="9.140625" style="7"/>
    <col min="16138" max="16138" width="0" style="7" hidden="1" customWidth="1"/>
    <col min="16139" max="16139" width="13.5703125" style="7" customWidth="1"/>
    <col min="16140" max="16140" width="34.5703125" style="7" customWidth="1"/>
    <col min="16141" max="16141" width="17.7109375" style="7" customWidth="1"/>
    <col min="16142" max="16142" width="14.5703125" style="7" customWidth="1"/>
    <col min="16143" max="16143" width="11.7109375" style="7" customWidth="1"/>
    <col min="16144" max="16144" width="17.5703125" style="7" customWidth="1"/>
    <col min="16145" max="16145" width="14" style="7" bestFit="1" customWidth="1"/>
    <col min="16146" max="16146" width="30.140625" style="7" bestFit="1" customWidth="1"/>
    <col min="16147" max="16147" width="18" style="7" bestFit="1" customWidth="1"/>
    <col min="16148" max="16148" width="25.140625" style="7" customWidth="1"/>
    <col min="16149" max="16149" width="21.28515625" style="7" customWidth="1"/>
    <col min="16150" max="16150" width="18.85546875" style="7" customWidth="1"/>
    <col min="16151" max="16151" width="16" style="7" bestFit="1" customWidth="1"/>
    <col min="16152" max="16152" width="13.85546875" style="7" bestFit="1" customWidth="1"/>
    <col min="16153" max="16153" width="21.42578125" style="7" customWidth="1"/>
    <col min="16154" max="16384" width="9.140625" style="7"/>
  </cols>
  <sheetData>
    <row r="2" spans="1:29" x14ac:dyDescent="0.25">
      <c r="B2" s="13" t="s">
        <v>0</v>
      </c>
      <c r="AC2" s="14" t="s">
        <v>1</v>
      </c>
    </row>
    <row r="3" spans="1:29" x14ac:dyDescent="0.25">
      <c r="B3" s="13" t="s">
        <v>153</v>
      </c>
      <c r="AC3" s="14" t="s">
        <v>152</v>
      </c>
    </row>
    <row r="4" spans="1:29" x14ac:dyDescent="0.25">
      <c r="B4" s="13" t="s">
        <v>2</v>
      </c>
      <c r="AC4" s="14" t="s">
        <v>265</v>
      </c>
    </row>
    <row r="5" spans="1:29" x14ac:dyDescent="0.25">
      <c r="B5" s="13" t="s">
        <v>154</v>
      </c>
      <c r="AC5" s="14"/>
    </row>
    <row r="7" spans="1:29" s="17" customFormat="1" x14ac:dyDescent="0.25">
      <c r="A7" s="15"/>
      <c r="B7" s="16"/>
      <c r="E7" s="18"/>
    </row>
    <row r="8" spans="1:29" s="17" customFormat="1" x14ac:dyDescent="0.25">
      <c r="A8" s="15"/>
      <c r="B8" s="19" t="s">
        <v>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9" s="17" customFormat="1" x14ac:dyDescent="0.25">
      <c r="A9" s="15"/>
      <c r="B9" s="19" t="s">
        <v>176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9" s="17" customFormat="1" x14ac:dyDescent="0.25">
      <c r="A10" s="1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9" s="17" customFormat="1" x14ac:dyDescent="0.25">
      <c r="A11" s="15"/>
      <c r="B11" s="21" t="s">
        <v>4</v>
      </c>
      <c r="C11" s="21"/>
      <c r="D11" s="22" t="s">
        <v>5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9" s="17" customFormat="1" x14ac:dyDescent="0.25">
      <c r="A12" s="15"/>
      <c r="B12" s="21" t="s">
        <v>6</v>
      </c>
      <c r="C12" s="21"/>
      <c r="D12" s="22" t="s">
        <v>7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9" s="17" customFormat="1" x14ac:dyDescent="0.25">
      <c r="A13" s="15"/>
      <c r="B13" s="21" t="s">
        <v>8</v>
      </c>
      <c r="C13" s="21"/>
      <c r="D13" s="22" t="s">
        <v>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9" s="17" customFormat="1" x14ac:dyDescent="0.25">
      <c r="A14" s="15"/>
      <c r="B14" s="21" t="s">
        <v>10</v>
      </c>
      <c r="C14" s="21"/>
      <c r="D14" s="22" t="s">
        <v>156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9" s="17" customFormat="1" x14ac:dyDescent="0.25">
      <c r="A15" s="15"/>
      <c r="B15" s="21" t="s">
        <v>11</v>
      </c>
      <c r="C15" s="21"/>
      <c r="D15" s="22">
        <v>1435138944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9" s="17" customFormat="1" x14ac:dyDescent="0.25">
      <c r="A16" s="15"/>
      <c r="B16" s="21" t="s">
        <v>12</v>
      </c>
      <c r="C16" s="21"/>
      <c r="D16" s="22">
        <v>143501001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30" s="17" customFormat="1" x14ac:dyDescent="0.25">
      <c r="A17" s="15"/>
      <c r="B17" s="21" t="s">
        <v>13</v>
      </c>
      <c r="C17" s="21"/>
      <c r="D17" s="22">
        <v>98401000000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9" spans="1:30" x14ac:dyDescent="0.25">
      <c r="B19" s="23" t="str">
        <f>"Совокупный годовой объем планируемых закупок товаров (работ, услуг) в соответствии с планом закупки составляет " &amp;SUM(L26:L237)&amp; " рублей"</f>
        <v>Совокупный годовой объем планируемых закупок товаров (работ, услуг) в соответствии с планом закупки составляет 864820078 рублей</v>
      </c>
    </row>
    <row r="20" spans="1:30" x14ac:dyDescent="0.25">
      <c r="B20" s="23" t="s">
        <v>235</v>
      </c>
    </row>
    <row r="21" spans="1:30" ht="16.5" thickBot="1" x14ac:dyDescent="0.3"/>
    <row r="22" spans="1:30" ht="12.75" customHeight="1" x14ac:dyDescent="0.25">
      <c r="A22" s="24" t="s">
        <v>293</v>
      </c>
      <c r="B22" s="24" t="s">
        <v>14</v>
      </c>
      <c r="C22" s="25" t="s">
        <v>15</v>
      </c>
      <c r="D22" s="25" t="s">
        <v>16</v>
      </c>
      <c r="E22" s="26" t="s">
        <v>17</v>
      </c>
      <c r="F22" s="27" t="s">
        <v>18</v>
      </c>
      <c r="G22" s="28" t="s">
        <v>19</v>
      </c>
      <c r="H22" s="29"/>
      <c r="I22" s="27" t="s">
        <v>20</v>
      </c>
      <c r="J22" s="28" t="s">
        <v>21</v>
      </c>
      <c r="K22" s="29"/>
      <c r="L22" s="27" t="s">
        <v>22</v>
      </c>
      <c r="M22" s="28" t="s">
        <v>181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5" t="s">
        <v>23</v>
      </c>
      <c r="Z22" s="31" t="s">
        <v>24</v>
      </c>
      <c r="AA22" s="24"/>
      <c r="AB22" s="25" t="s">
        <v>25</v>
      </c>
      <c r="AC22" s="25" t="s">
        <v>26</v>
      </c>
      <c r="AD22" s="32" t="s">
        <v>27</v>
      </c>
    </row>
    <row r="23" spans="1:30" ht="13.5" customHeight="1" x14ac:dyDescent="0.25">
      <c r="A23" s="33"/>
      <c r="B23" s="33"/>
      <c r="C23" s="34"/>
      <c r="D23" s="34"/>
      <c r="E23" s="35"/>
      <c r="F23" s="36"/>
      <c r="G23" s="37"/>
      <c r="H23" s="38"/>
      <c r="I23" s="36"/>
      <c r="J23" s="37"/>
      <c r="K23" s="38"/>
      <c r="L23" s="36"/>
      <c r="M23" s="39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34"/>
      <c r="Z23" s="41"/>
      <c r="AA23" s="42"/>
      <c r="AB23" s="34"/>
      <c r="AC23" s="34"/>
      <c r="AD23" s="43"/>
    </row>
    <row r="24" spans="1:30" ht="79.5" thickBot="1" x14ac:dyDescent="0.3">
      <c r="A24" s="44"/>
      <c r="B24" s="44"/>
      <c r="C24" s="45"/>
      <c r="D24" s="45"/>
      <c r="E24" s="46"/>
      <c r="F24" s="47"/>
      <c r="G24" s="48" t="s">
        <v>28</v>
      </c>
      <c r="H24" s="49" t="s">
        <v>29</v>
      </c>
      <c r="I24" s="47"/>
      <c r="J24" s="48" t="s">
        <v>30</v>
      </c>
      <c r="K24" s="49" t="s">
        <v>29</v>
      </c>
      <c r="L24" s="47"/>
      <c r="M24" s="50" t="s">
        <v>182</v>
      </c>
      <c r="N24" s="50" t="s">
        <v>183</v>
      </c>
      <c r="O24" s="50" t="s">
        <v>184</v>
      </c>
      <c r="P24" s="50" t="s">
        <v>185</v>
      </c>
      <c r="Q24" s="50" t="s">
        <v>186</v>
      </c>
      <c r="R24" s="50" t="s">
        <v>187</v>
      </c>
      <c r="S24" s="50" t="s">
        <v>188</v>
      </c>
      <c r="T24" s="50" t="s">
        <v>189</v>
      </c>
      <c r="U24" s="50" t="s">
        <v>190</v>
      </c>
      <c r="V24" s="50" t="s">
        <v>191</v>
      </c>
      <c r="W24" s="50" t="s">
        <v>192</v>
      </c>
      <c r="X24" s="50" t="s">
        <v>193</v>
      </c>
      <c r="Y24" s="44"/>
      <c r="Z24" s="48" t="s">
        <v>31</v>
      </c>
      <c r="AA24" s="51" t="s">
        <v>32</v>
      </c>
      <c r="AB24" s="45"/>
      <c r="AC24" s="52"/>
      <c r="AD24" s="53"/>
    </row>
    <row r="25" spans="1:30" x14ac:dyDescent="0.25">
      <c r="A25" s="54"/>
      <c r="B25" s="55">
        <v>1</v>
      </c>
      <c r="C25" s="56">
        <v>2</v>
      </c>
      <c r="D25" s="56">
        <v>3</v>
      </c>
      <c r="E25" s="56">
        <v>4</v>
      </c>
      <c r="F25" s="56">
        <v>5</v>
      </c>
      <c r="G25" s="56">
        <v>6</v>
      </c>
      <c r="H25" s="56">
        <v>7</v>
      </c>
      <c r="I25" s="56">
        <v>8</v>
      </c>
      <c r="J25" s="56">
        <v>9</v>
      </c>
      <c r="K25" s="56">
        <v>10</v>
      </c>
      <c r="L25" s="56">
        <v>11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6">
        <v>12</v>
      </c>
      <c r="Z25" s="56">
        <v>13</v>
      </c>
      <c r="AA25" s="56">
        <v>14</v>
      </c>
      <c r="AB25" s="58">
        <v>15</v>
      </c>
      <c r="AC25" s="59">
        <v>16</v>
      </c>
      <c r="AD25" s="60">
        <v>17</v>
      </c>
    </row>
    <row r="26" spans="1:30" ht="94.5" x14ac:dyDescent="0.25">
      <c r="A26" s="54">
        <v>7</v>
      </c>
      <c r="B26" s="61">
        <v>1</v>
      </c>
      <c r="C26" s="62" t="s">
        <v>210</v>
      </c>
      <c r="D26" s="62" t="s">
        <v>211</v>
      </c>
      <c r="E26" s="50" t="s">
        <v>177</v>
      </c>
      <c r="F26" s="10" t="s">
        <v>64</v>
      </c>
      <c r="G26" s="10">
        <v>642</v>
      </c>
      <c r="H26" s="10" t="s">
        <v>56</v>
      </c>
      <c r="I26" s="10">
        <v>1</v>
      </c>
      <c r="J26" s="10" t="s">
        <v>39</v>
      </c>
      <c r="K26" s="10" t="s">
        <v>40</v>
      </c>
      <c r="L26" s="63">
        <f t="shared" ref="L26" si="0">SUM(M26:X26)</f>
        <v>9244444</v>
      </c>
      <c r="M26" s="64"/>
      <c r="N26" s="64"/>
      <c r="O26" s="64"/>
      <c r="P26" s="64"/>
      <c r="Q26" s="64">
        <v>9244444</v>
      </c>
      <c r="R26" s="64"/>
      <c r="S26" s="64"/>
      <c r="T26" s="64"/>
      <c r="U26" s="64"/>
      <c r="V26" s="64"/>
      <c r="W26" s="64"/>
      <c r="X26" s="64"/>
      <c r="Y26" s="50" t="s">
        <v>41</v>
      </c>
      <c r="Z26" s="6">
        <v>45047</v>
      </c>
      <c r="AA26" s="6">
        <v>45474</v>
      </c>
      <c r="AB26" s="2" t="s">
        <v>200</v>
      </c>
      <c r="AC26" s="50" t="s">
        <v>57</v>
      </c>
      <c r="AD26" s="62" t="s">
        <v>61</v>
      </c>
    </row>
    <row r="27" spans="1:30" ht="94.5" x14ac:dyDescent="0.25">
      <c r="A27" s="54">
        <f>A26+1</f>
        <v>8</v>
      </c>
      <c r="B27" s="61">
        <f>B26+1</f>
        <v>2</v>
      </c>
      <c r="C27" s="10" t="s">
        <v>91</v>
      </c>
      <c r="D27" s="10" t="s">
        <v>92</v>
      </c>
      <c r="E27" s="62" t="s">
        <v>239</v>
      </c>
      <c r="F27" s="10" t="s">
        <v>64</v>
      </c>
      <c r="G27" s="10">
        <v>642</v>
      </c>
      <c r="H27" s="10" t="s">
        <v>56</v>
      </c>
      <c r="I27" s="10">
        <v>1</v>
      </c>
      <c r="J27" s="10" t="s">
        <v>39</v>
      </c>
      <c r="K27" s="10" t="s">
        <v>40</v>
      </c>
      <c r="L27" s="63">
        <f t="shared" ref="L27:L35" si="1">SUM(M27:X27)</f>
        <v>2000000</v>
      </c>
      <c r="M27" s="1"/>
      <c r="N27" s="1"/>
      <c r="O27" s="1"/>
      <c r="P27" s="1"/>
      <c r="Q27" s="1"/>
      <c r="R27" s="1">
        <v>2000000</v>
      </c>
      <c r="S27" s="1"/>
      <c r="T27" s="1"/>
      <c r="U27" s="1"/>
      <c r="V27" s="1"/>
      <c r="W27" s="1"/>
      <c r="X27" s="1"/>
      <c r="Y27" s="10" t="s">
        <v>57</v>
      </c>
      <c r="Z27" s="6">
        <v>45078</v>
      </c>
      <c r="AA27" s="6">
        <v>45200</v>
      </c>
      <c r="AB27" s="3" t="s">
        <v>84</v>
      </c>
      <c r="AC27" s="10" t="s">
        <v>57</v>
      </c>
      <c r="AD27" s="10" t="s">
        <v>61</v>
      </c>
    </row>
    <row r="28" spans="1:30" ht="94.5" x14ac:dyDescent="0.25">
      <c r="A28" s="54">
        <f>A27+1</f>
        <v>9</v>
      </c>
      <c r="B28" s="61">
        <f>B27+1</f>
        <v>3</v>
      </c>
      <c r="C28" s="2" t="s">
        <v>91</v>
      </c>
      <c r="D28" s="2" t="s">
        <v>92</v>
      </c>
      <c r="E28" s="62" t="s">
        <v>239</v>
      </c>
      <c r="F28" s="10" t="s">
        <v>64</v>
      </c>
      <c r="G28" s="10">
        <v>642</v>
      </c>
      <c r="H28" s="10" t="s">
        <v>56</v>
      </c>
      <c r="I28" s="65">
        <v>1</v>
      </c>
      <c r="J28" s="2" t="s">
        <v>39</v>
      </c>
      <c r="K28" s="2" t="s">
        <v>40</v>
      </c>
      <c r="L28" s="66">
        <f t="shared" si="1"/>
        <v>1000000</v>
      </c>
      <c r="M28" s="1"/>
      <c r="N28" s="1"/>
      <c r="O28" s="1"/>
      <c r="P28" s="1"/>
      <c r="Q28" s="1">
        <v>1000000</v>
      </c>
      <c r="R28" s="1"/>
      <c r="S28" s="1"/>
      <c r="T28" s="1"/>
      <c r="U28" s="1"/>
      <c r="V28" s="1"/>
      <c r="W28" s="1"/>
      <c r="X28" s="1"/>
      <c r="Y28" s="2" t="s">
        <v>57</v>
      </c>
      <c r="Z28" s="67">
        <v>45047</v>
      </c>
      <c r="AA28" s="67">
        <v>45139</v>
      </c>
      <c r="AB28" s="2" t="s">
        <v>151</v>
      </c>
      <c r="AC28" s="3" t="s">
        <v>57</v>
      </c>
      <c r="AD28" s="68" t="s">
        <v>61</v>
      </c>
    </row>
    <row r="29" spans="1:30" ht="94.5" x14ac:dyDescent="0.25">
      <c r="A29" s="54">
        <v>10</v>
      </c>
      <c r="B29" s="61">
        <f t="shared" ref="B29:B92" si="2">B28+1</f>
        <v>4</v>
      </c>
      <c r="C29" s="2" t="s">
        <v>91</v>
      </c>
      <c r="D29" s="2" t="s">
        <v>92</v>
      </c>
      <c r="E29" s="62" t="s">
        <v>239</v>
      </c>
      <c r="F29" s="2" t="s">
        <v>64</v>
      </c>
      <c r="G29" s="2">
        <v>642</v>
      </c>
      <c r="H29" s="2" t="s">
        <v>56</v>
      </c>
      <c r="I29" s="2">
        <v>1</v>
      </c>
      <c r="J29" s="2" t="s">
        <v>39</v>
      </c>
      <c r="K29" s="2" t="s">
        <v>40</v>
      </c>
      <c r="L29" s="66">
        <f t="shared" si="1"/>
        <v>1000000</v>
      </c>
      <c r="M29" s="69"/>
      <c r="N29" s="69"/>
      <c r="O29" s="69"/>
      <c r="P29" s="69"/>
      <c r="Q29" s="69">
        <v>1000000</v>
      </c>
      <c r="R29" s="69"/>
      <c r="S29" s="69"/>
      <c r="T29" s="69"/>
      <c r="U29" s="69"/>
      <c r="V29" s="69"/>
      <c r="W29" s="69"/>
      <c r="X29" s="69"/>
      <c r="Y29" s="70" t="s">
        <v>57</v>
      </c>
      <c r="Z29" s="67">
        <v>45047</v>
      </c>
      <c r="AA29" s="67">
        <v>45139</v>
      </c>
      <c r="AB29" s="62" t="s">
        <v>42</v>
      </c>
      <c r="AC29" s="2" t="s">
        <v>41</v>
      </c>
      <c r="AD29" s="2" t="s">
        <v>61</v>
      </c>
    </row>
    <row r="30" spans="1:30" ht="94.5" x14ac:dyDescent="0.25">
      <c r="A30" s="54">
        <f t="shared" ref="A30:A93" si="3">A29+1</f>
        <v>11</v>
      </c>
      <c r="B30" s="61">
        <f t="shared" si="2"/>
        <v>5</v>
      </c>
      <c r="C30" s="2" t="s">
        <v>91</v>
      </c>
      <c r="D30" s="2" t="s">
        <v>92</v>
      </c>
      <c r="E30" s="62" t="s">
        <v>239</v>
      </c>
      <c r="F30" s="2" t="s">
        <v>64</v>
      </c>
      <c r="G30" s="2">
        <v>642</v>
      </c>
      <c r="H30" s="2" t="s">
        <v>56</v>
      </c>
      <c r="I30" s="2">
        <v>1</v>
      </c>
      <c r="J30" s="2" t="s">
        <v>39</v>
      </c>
      <c r="K30" s="2" t="s">
        <v>40</v>
      </c>
      <c r="L30" s="66">
        <f t="shared" si="1"/>
        <v>1500000</v>
      </c>
      <c r="M30" s="69"/>
      <c r="N30" s="69"/>
      <c r="O30" s="69"/>
      <c r="P30" s="69">
        <v>1500000</v>
      </c>
      <c r="Q30" s="69"/>
      <c r="R30" s="69"/>
      <c r="S30" s="69"/>
      <c r="T30" s="69"/>
      <c r="U30" s="69"/>
      <c r="V30" s="69"/>
      <c r="W30" s="69"/>
      <c r="X30" s="69"/>
      <c r="Y30" s="70" t="s">
        <v>57</v>
      </c>
      <c r="Z30" s="67">
        <v>45017</v>
      </c>
      <c r="AA30" s="67">
        <v>45108</v>
      </c>
      <c r="AB30" s="2" t="s">
        <v>84</v>
      </c>
      <c r="AC30" s="2" t="s">
        <v>57</v>
      </c>
      <c r="AD30" s="2" t="s">
        <v>61</v>
      </c>
    </row>
    <row r="31" spans="1:30" ht="94.5" x14ac:dyDescent="0.25">
      <c r="A31" s="54">
        <f t="shared" si="3"/>
        <v>12</v>
      </c>
      <c r="B31" s="61">
        <f t="shared" si="2"/>
        <v>6</v>
      </c>
      <c r="C31" s="70" t="s">
        <v>212</v>
      </c>
      <c r="D31" s="70" t="s">
        <v>295</v>
      </c>
      <c r="E31" s="62" t="s">
        <v>294</v>
      </c>
      <c r="F31" s="2" t="s">
        <v>64</v>
      </c>
      <c r="G31" s="2">
        <v>642</v>
      </c>
      <c r="H31" s="2" t="s">
        <v>56</v>
      </c>
      <c r="I31" s="2">
        <v>1</v>
      </c>
      <c r="J31" s="2" t="s">
        <v>39</v>
      </c>
      <c r="K31" s="2" t="s">
        <v>40</v>
      </c>
      <c r="L31" s="66">
        <f t="shared" si="1"/>
        <v>500000</v>
      </c>
      <c r="M31" s="69"/>
      <c r="N31" s="69"/>
      <c r="O31" s="69"/>
      <c r="P31" s="69"/>
      <c r="Q31" s="69">
        <v>500000</v>
      </c>
      <c r="R31" s="69"/>
      <c r="S31" s="69"/>
      <c r="T31" s="69"/>
      <c r="U31" s="69"/>
      <c r="V31" s="69"/>
      <c r="W31" s="69"/>
      <c r="X31" s="69"/>
      <c r="Y31" s="70" t="s">
        <v>57</v>
      </c>
      <c r="Z31" s="67">
        <v>45047</v>
      </c>
      <c r="AA31" s="67">
        <v>45170</v>
      </c>
      <c r="AB31" s="2" t="s">
        <v>84</v>
      </c>
      <c r="AC31" s="2" t="s">
        <v>57</v>
      </c>
      <c r="AD31" s="2" t="s">
        <v>61</v>
      </c>
    </row>
    <row r="32" spans="1:30" ht="94.5" x14ac:dyDescent="0.25">
      <c r="A32" s="54">
        <f t="shared" si="3"/>
        <v>13</v>
      </c>
      <c r="B32" s="61">
        <f t="shared" si="2"/>
        <v>7</v>
      </c>
      <c r="C32" s="2" t="s">
        <v>91</v>
      </c>
      <c r="D32" s="2" t="s">
        <v>92</v>
      </c>
      <c r="E32" s="62" t="s">
        <v>239</v>
      </c>
      <c r="F32" s="2" t="s">
        <v>64</v>
      </c>
      <c r="G32" s="2">
        <v>642</v>
      </c>
      <c r="H32" s="2" t="s">
        <v>56</v>
      </c>
      <c r="I32" s="2">
        <v>1</v>
      </c>
      <c r="J32" s="2" t="s">
        <v>39</v>
      </c>
      <c r="K32" s="2" t="s">
        <v>40</v>
      </c>
      <c r="L32" s="66">
        <f t="shared" si="1"/>
        <v>1800000</v>
      </c>
      <c r="M32" s="69"/>
      <c r="N32" s="69"/>
      <c r="O32" s="69"/>
      <c r="P32" s="69"/>
      <c r="Q32" s="69">
        <v>1800000</v>
      </c>
      <c r="R32" s="69"/>
      <c r="S32" s="69"/>
      <c r="T32" s="69"/>
      <c r="U32" s="69"/>
      <c r="V32" s="69"/>
      <c r="W32" s="69"/>
      <c r="X32" s="69"/>
      <c r="Y32" s="70" t="s">
        <v>57</v>
      </c>
      <c r="Z32" s="67">
        <v>45047</v>
      </c>
      <c r="AA32" s="67">
        <v>45108</v>
      </c>
      <c r="AB32" s="2" t="s">
        <v>84</v>
      </c>
      <c r="AC32" s="2" t="s">
        <v>57</v>
      </c>
      <c r="AD32" s="2" t="s">
        <v>61</v>
      </c>
    </row>
    <row r="33" spans="1:30" ht="94.5" x14ac:dyDescent="0.25">
      <c r="A33" s="54">
        <f t="shared" si="3"/>
        <v>14</v>
      </c>
      <c r="B33" s="61">
        <f t="shared" si="2"/>
        <v>8</v>
      </c>
      <c r="C33" s="2" t="s">
        <v>91</v>
      </c>
      <c r="D33" s="2" t="s">
        <v>92</v>
      </c>
      <c r="E33" s="62" t="s">
        <v>239</v>
      </c>
      <c r="F33" s="2" t="s">
        <v>64</v>
      </c>
      <c r="G33" s="2">
        <v>642</v>
      </c>
      <c r="H33" s="2" t="s">
        <v>56</v>
      </c>
      <c r="I33" s="2">
        <v>1</v>
      </c>
      <c r="J33" s="2" t="s">
        <v>39</v>
      </c>
      <c r="K33" s="2" t="s">
        <v>40</v>
      </c>
      <c r="L33" s="66">
        <f t="shared" si="1"/>
        <v>750000</v>
      </c>
      <c r="M33" s="69"/>
      <c r="N33" s="69"/>
      <c r="O33" s="69"/>
      <c r="P33" s="69">
        <v>750000</v>
      </c>
      <c r="Q33" s="69"/>
      <c r="R33" s="69"/>
      <c r="S33" s="69"/>
      <c r="T33" s="69"/>
      <c r="U33" s="69"/>
      <c r="V33" s="69"/>
      <c r="W33" s="69"/>
      <c r="X33" s="69"/>
      <c r="Y33" s="70" t="s">
        <v>57</v>
      </c>
      <c r="Z33" s="67">
        <v>45017</v>
      </c>
      <c r="AA33" s="67">
        <v>45139</v>
      </c>
      <c r="AB33" s="2" t="s">
        <v>84</v>
      </c>
      <c r="AC33" s="2" t="s">
        <v>57</v>
      </c>
      <c r="AD33" s="2" t="s">
        <v>61</v>
      </c>
    </row>
    <row r="34" spans="1:30" ht="94.5" x14ac:dyDescent="0.25">
      <c r="A34" s="54">
        <f t="shared" si="3"/>
        <v>15</v>
      </c>
      <c r="B34" s="61">
        <f t="shared" si="2"/>
        <v>9</v>
      </c>
      <c r="C34" s="2" t="s">
        <v>91</v>
      </c>
      <c r="D34" s="2" t="s">
        <v>92</v>
      </c>
      <c r="E34" s="62" t="s">
        <v>239</v>
      </c>
      <c r="F34" s="2" t="s">
        <v>64</v>
      </c>
      <c r="G34" s="2">
        <v>642</v>
      </c>
      <c r="H34" s="2" t="s">
        <v>56</v>
      </c>
      <c r="I34" s="2">
        <v>1</v>
      </c>
      <c r="J34" s="2" t="s">
        <v>39</v>
      </c>
      <c r="K34" s="2" t="s">
        <v>40</v>
      </c>
      <c r="L34" s="66">
        <f t="shared" si="1"/>
        <v>800000</v>
      </c>
      <c r="M34" s="69"/>
      <c r="N34" s="69"/>
      <c r="O34" s="69"/>
      <c r="P34" s="69">
        <v>800000</v>
      </c>
      <c r="Q34" s="69"/>
      <c r="R34" s="69"/>
      <c r="S34" s="69"/>
      <c r="T34" s="69"/>
      <c r="U34" s="69"/>
      <c r="V34" s="69"/>
      <c r="W34" s="69"/>
      <c r="X34" s="69"/>
      <c r="Y34" s="70" t="s">
        <v>57</v>
      </c>
      <c r="Z34" s="67">
        <v>45017</v>
      </c>
      <c r="AA34" s="67">
        <v>45139</v>
      </c>
      <c r="AB34" s="2" t="s">
        <v>84</v>
      </c>
      <c r="AC34" s="2" t="s">
        <v>57</v>
      </c>
      <c r="AD34" s="2" t="s">
        <v>61</v>
      </c>
    </row>
    <row r="35" spans="1:30" ht="94.5" x14ac:dyDescent="0.25">
      <c r="A35" s="54">
        <f t="shared" si="3"/>
        <v>16</v>
      </c>
      <c r="B35" s="61">
        <f t="shared" si="2"/>
        <v>10</v>
      </c>
      <c r="C35" s="2" t="s">
        <v>91</v>
      </c>
      <c r="D35" s="2" t="s">
        <v>92</v>
      </c>
      <c r="E35" s="62" t="s">
        <v>239</v>
      </c>
      <c r="F35" s="2" t="s">
        <v>64</v>
      </c>
      <c r="G35" s="2">
        <v>642</v>
      </c>
      <c r="H35" s="2" t="s">
        <v>56</v>
      </c>
      <c r="I35" s="2">
        <v>1</v>
      </c>
      <c r="J35" s="2" t="s">
        <v>39</v>
      </c>
      <c r="K35" s="2" t="s">
        <v>40</v>
      </c>
      <c r="L35" s="66">
        <f t="shared" si="1"/>
        <v>500000</v>
      </c>
      <c r="M35" s="69"/>
      <c r="N35" s="69"/>
      <c r="O35" s="69"/>
      <c r="P35" s="69"/>
      <c r="Q35" s="69"/>
      <c r="R35" s="69">
        <v>500000</v>
      </c>
      <c r="S35" s="69"/>
      <c r="T35" s="69"/>
      <c r="U35" s="69"/>
      <c r="V35" s="69"/>
      <c r="W35" s="69"/>
      <c r="X35" s="69"/>
      <c r="Y35" s="70" t="s">
        <v>57</v>
      </c>
      <c r="Z35" s="67">
        <v>45078</v>
      </c>
      <c r="AA35" s="67">
        <v>45261</v>
      </c>
      <c r="AB35" s="2" t="s">
        <v>84</v>
      </c>
      <c r="AC35" s="2" t="s">
        <v>57</v>
      </c>
      <c r="AD35" s="2" t="s">
        <v>61</v>
      </c>
    </row>
    <row r="36" spans="1:30" ht="94.5" x14ac:dyDescent="0.25">
      <c r="A36" s="54">
        <f t="shared" si="3"/>
        <v>17</v>
      </c>
      <c r="B36" s="61">
        <f t="shared" si="2"/>
        <v>11</v>
      </c>
      <c r="C36" s="70" t="s">
        <v>217</v>
      </c>
      <c r="D36" s="70" t="s">
        <v>217</v>
      </c>
      <c r="E36" s="62" t="s">
        <v>239</v>
      </c>
      <c r="F36" s="70" t="s">
        <v>36</v>
      </c>
      <c r="G36" s="70">
        <v>642</v>
      </c>
      <c r="H36" s="70" t="s">
        <v>56</v>
      </c>
      <c r="I36" s="70">
        <v>1</v>
      </c>
      <c r="J36" s="70" t="s">
        <v>39</v>
      </c>
      <c r="K36" s="70" t="s">
        <v>40</v>
      </c>
      <c r="L36" s="71">
        <f t="shared" ref="L36" si="4">SUM(M36:X36)</f>
        <v>3000000</v>
      </c>
      <c r="M36" s="69"/>
      <c r="N36" s="69">
        <v>3000000</v>
      </c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70" t="s">
        <v>57</v>
      </c>
      <c r="Z36" s="72">
        <v>44958</v>
      </c>
      <c r="AA36" s="72">
        <v>45047</v>
      </c>
      <c r="AB36" s="2" t="s">
        <v>84</v>
      </c>
      <c r="AC36" s="73" t="s">
        <v>57</v>
      </c>
      <c r="AD36" s="74" t="s">
        <v>61</v>
      </c>
    </row>
    <row r="37" spans="1:30" ht="66" customHeight="1" x14ac:dyDescent="0.25">
      <c r="A37" s="54">
        <f t="shared" si="3"/>
        <v>18</v>
      </c>
      <c r="B37" s="61">
        <f t="shared" si="2"/>
        <v>12</v>
      </c>
      <c r="C37" s="74" t="s">
        <v>33</v>
      </c>
      <c r="D37" s="74" t="s">
        <v>34</v>
      </c>
      <c r="E37" s="74" t="s">
        <v>35</v>
      </c>
      <c r="F37" s="74" t="s">
        <v>36</v>
      </c>
      <c r="G37" s="74" t="s">
        <v>37</v>
      </c>
      <c r="H37" s="74" t="s">
        <v>38</v>
      </c>
      <c r="I37" s="75">
        <f>L37/3.83</f>
        <v>783289.81723237596</v>
      </c>
      <c r="J37" s="74" t="s">
        <v>39</v>
      </c>
      <c r="K37" s="74" t="s">
        <v>40</v>
      </c>
      <c r="L37" s="66">
        <f>SUM(M37:X37)</f>
        <v>3000000</v>
      </c>
      <c r="M37" s="76">
        <v>3000000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4" t="s">
        <v>41</v>
      </c>
      <c r="Z37" s="77">
        <v>44927</v>
      </c>
      <c r="AA37" s="77">
        <v>45261</v>
      </c>
      <c r="AB37" s="74" t="s">
        <v>42</v>
      </c>
      <c r="AC37" s="74" t="s">
        <v>41</v>
      </c>
      <c r="AD37" s="74" t="s">
        <v>43</v>
      </c>
    </row>
    <row r="38" spans="1:30" ht="61.5" customHeight="1" x14ac:dyDescent="0.25">
      <c r="A38" s="54">
        <f t="shared" si="3"/>
        <v>19</v>
      </c>
      <c r="B38" s="61">
        <f t="shared" si="2"/>
        <v>13</v>
      </c>
      <c r="C38" s="62" t="s">
        <v>33</v>
      </c>
      <c r="D38" s="62" t="s">
        <v>34</v>
      </c>
      <c r="E38" s="62" t="s">
        <v>44</v>
      </c>
      <c r="F38" s="62" t="s">
        <v>36</v>
      </c>
      <c r="G38" s="62" t="s">
        <v>37</v>
      </c>
      <c r="H38" s="62" t="s">
        <v>38</v>
      </c>
      <c r="I38" s="78">
        <f>L38/3.83</f>
        <v>1148825.0652741515</v>
      </c>
      <c r="J38" s="62" t="s">
        <v>39</v>
      </c>
      <c r="K38" s="62" t="s">
        <v>40</v>
      </c>
      <c r="L38" s="66">
        <f>SUM(M38:X38)</f>
        <v>4400000</v>
      </c>
      <c r="M38" s="79">
        <v>4400000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62" t="s">
        <v>41</v>
      </c>
      <c r="Z38" s="80">
        <v>44927</v>
      </c>
      <c r="AA38" s="80">
        <v>45261</v>
      </c>
      <c r="AB38" s="62" t="s">
        <v>42</v>
      </c>
      <c r="AC38" s="62" t="s">
        <v>41</v>
      </c>
      <c r="AD38" s="62" t="s">
        <v>43</v>
      </c>
    </row>
    <row r="39" spans="1:30" ht="78.75" customHeight="1" x14ac:dyDescent="0.25">
      <c r="A39" s="54">
        <f t="shared" si="3"/>
        <v>20</v>
      </c>
      <c r="B39" s="61">
        <f t="shared" si="2"/>
        <v>14</v>
      </c>
      <c r="C39" s="81" t="s">
        <v>45</v>
      </c>
      <c r="D39" s="81" t="s">
        <v>46</v>
      </c>
      <c r="E39" s="81" t="s">
        <v>47</v>
      </c>
      <c r="F39" s="81" t="s">
        <v>36</v>
      </c>
      <c r="G39" s="81">
        <v>233</v>
      </c>
      <c r="H39" s="81" t="s">
        <v>48</v>
      </c>
      <c r="I39" s="78">
        <v>1</v>
      </c>
      <c r="J39" s="81" t="s">
        <v>39</v>
      </c>
      <c r="K39" s="81" t="s">
        <v>40</v>
      </c>
      <c r="L39" s="66">
        <f>SUM(M39:X39)</f>
        <v>5000000</v>
      </c>
      <c r="M39" s="82">
        <v>5000000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68" t="s">
        <v>41</v>
      </c>
      <c r="Z39" s="6">
        <v>44927</v>
      </c>
      <c r="AA39" s="6">
        <v>45261</v>
      </c>
      <c r="AB39" s="10" t="s">
        <v>42</v>
      </c>
      <c r="AC39" s="10" t="s">
        <v>41</v>
      </c>
      <c r="AD39" s="10" t="s">
        <v>43</v>
      </c>
    </row>
    <row r="40" spans="1:30" ht="78.75" customHeight="1" x14ac:dyDescent="0.25">
      <c r="A40" s="54">
        <f t="shared" si="3"/>
        <v>21</v>
      </c>
      <c r="B40" s="61">
        <f t="shared" si="2"/>
        <v>15</v>
      </c>
      <c r="C40" s="81" t="s">
        <v>45</v>
      </c>
      <c r="D40" s="81" t="s">
        <v>46</v>
      </c>
      <c r="E40" s="81" t="s">
        <v>234</v>
      </c>
      <c r="F40" s="81" t="s">
        <v>36</v>
      </c>
      <c r="G40" s="81">
        <v>233</v>
      </c>
      <c r="H40" s="81" t="s">
        <v>48</v>
      </c>
      <c r="I40" s="78">
        <v>1</v>
      </c>
      <c r="J40" s="81" t="s">
        <v>39</v>
      </c>
      <c r="K40" s="81" t="s">
        <v>40</v>
      </c>
      <c r="L40" s="66">
        <f>SUM(M40:X40)</f>
        <v>2500000</v>
      </c>
      <c r="M40" s="82">
        <v>2500000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2" t="s">
        <v>41</v>
      </c>
      <c r="Z40" s="67">
        <v>44927</v>
      </c>
      <c r="AA40" s="67">
        <v>45261</v>
      </c>
      <c r="AB40" s="2" t="s">
        <v>42</v>
      </c>
      <c r="AC40" s="2" t="s">
        <v>41</v>
      </c>
      <c r="AD40" s="2" t="s">
        <v>43</v>
      </c>
    </row>
    <row r="41" spans="1:30" ht="110.25" x14ac:dyDescent="0.25">
      <c r="A41" s="54">
        <f t="shared" si="3"/>
        <v>22</v>
      </c>
      <c r="B41" s="61">
        <f t="shared" si="2"/>
        <v>16</v>
      </c>
      <c r="C41" s="74" t="s">
        <v>45</v>
      </c>
      <c r="D41" s="74" t="s">
        <v>49</v>
      </c>
      <c r="E41" s="74" t="s">
        <v>50</v>
      </c>
      <c r="F41" s="74" t="s">
        <v>36</v>
      </c>
      <c r="G41" s="81">
        <v>233</v>
      </c>
      <c r="H41" s="81" t="s">
        <v>48</v>
      </c>
      <c r="I41" s="78">
        <v>1</v>
      </c>
      <c r="J41" s="74" t="s">
        <v>39</v>
      </c>
      <c r="K41" s="74" t="s">
        <v>40</v>
      </c>
      <c r="L41" s="66">
        <f t="shared" ref="L41:L55" si="5">SUM(M41:X41)</f>
        <v>1684330</v>
      </c>
      <c r="M41" s="76">
        <v>1684330</v>
      </c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4" t="s">
        <v>41</v>
      </c>
      <c r="Z41" s="77">
        <v>44927</v>
      </c>
      <c r="AA41" s="77">
        <v>45261</v>
      </c>
      <c r="AB41" s="74" t="s">
        <v>42</v>
      </c>
      <c r="AC41" s="74" t="s">
        <v>41</v>
      </c>
      <c r="AD41" s="74" t="s">
        <v>43</v>
      </c>
    </row>
    <row r="42" spans="1:30" ht="110.25" x14ac:dyDescent="0.25">
      <c r="A42" s="54">
        <f t="shared" si="3"/>
        <v>23</v>
      </c>
      <c r="B42" s="61">
        <f t="shared" si="2"/>
        <v>17</v>
      </c>
      <c r="C42" s="62" t="s">
        <v>45</v>
      </c>
      <c r="D42" s="62" t="s">
        <v>49</v>
      </c>
      <c r="E42" s="62" t="s">
        <v>51</v>
      </c>
      <c r="F42" s="62" t="s">
        <v>36</v>
      </c>
      <c r="G42" s="81">
        <v>233</v>
      </c>
      <c r="H42" s="81" t="s">
        <v>48</v>
      </c>
      <c r="I42" s="78">
        <v>1</v>
      </c>
      <c r="J42" s="62" t="s">
        <v>39</v>
      </c>
      <c r="K42" s="62" t="s">
        <v>40</v>
      </c>
      <c r="L42" s="66">
        <f t="shared" si="5"/>
        <v>1500000</v>
      </c>
      <c r="M42" s="84">
        <v>1500000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62" t="s">
        <v>41</v>
      </c>
      <c r="Z42" s="80">
        <v>44927</v>
      </c>
      <c r="AA42" s="80">
        <v>45261</v>
      </c>
      <c r="AB42" s="62" t="s">
        <v>42</v>
      </c>
      <c r="AC42" s="62" t="s">
        <v>41</v>
      </c>
      <c r="AD42" s="62" t="s">
        <v>43</v>
      </c>
    </row>
    <row r="43" spans="1:30" ht="110.25" x14ac:dyDescent="0.25">
      <c r="A43" s="54">
        <f t="shared" si="3"/>
        <v>24</v>
      </c>
      <c r="B43" s="61">
        <f t="shared" si="2"/>
        <v>18</v>
      </c>
      <c r="C43" s="62" t="s">
        <v>45</v>
      </c>
      <c r="D43" s="62" t="s">
        <v>49</v>
      </c>
      <c r="E43" s="62" t="s">
        <v>130</v>
      </c>
      <c r="F43" s="62" t="s">
        <v>36</v>
      </c>
      <c r="G43" s="81">
        <v>233</v>
      </c>
      <c r="H43" s="81" t="s">
        <v>48</v>
      </c>
      <c r="I43" s="78">
        <v>1</v>
      </c>
      <c r="J43" s="62" t="s">
        <v>39</v>
      </c>
      <c r="K43" s="62" t="s">
        <v>40</v>
      </c>
      <c r="L43" s="66">
        <f t="shared" si="5"/>
        <v>770000</v>
      </c>
      <c r="M43" s="85">
        <v>770000</v>
      </c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62" t="s">
        <v>41</v>
      </c>
      <c r="Z43" s="80">
        <v>44927</v>
      </c>
      <c r="AA43" s="80">
        <v>45261</v>
      </c>
      <c r="AB43" s="62" t="s">
        <v>42</v>
      </c>
      <c r="AC43" s="62" t="s">
        <v>41</v>
      </c>
      <c r="AD43" s="62" t="s">
        <v>43</v>
      </c>
    </row>
    <row r="44" spans="1:30" ht="110.25" x14ac:dyDescent="0.25">
      <c r="A44" s="54">
        <f t="shared" si="3"/>
        <v>25</v>
      </c>
      <c r="B44" s="61">
        <f t="shared" si="2"/>
        <v>19</v>
      </c>
      <c r="C44" s="62" t="s">
        <v>45</v>
      </c>
      <c r="D44" s="62" t="s">
        <v>49</v>
      </c>
      <c r="E44" s="62" t="s">
        <v>150</v>
      </c>
      <c r="F44" s="62" t="s">
        <v>36</v>
      </c>
      <c r="G44" s="81">
        <v>233</v>
      </c>
      <c r="H44" s="81" t="s">
        <v>48</v>
      </c>
      <c r="I44" s="78">
        <v>1</v>
      </c>
      <c r="J44" s="62" t="s">
        <v>39</v>
      </c>
      <c r="K44" s="62" t="s">
        <v>40</v>
      </c>
      <c r="L44" s="66">
        <f t="shared" si="5"/>
        <v>552000</v>
      </c>
      <c r="M44" s="79">
        <v>552000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62" t="s">
        <v>41</v>
      </c>
      <c r="Z44" s="80">
        <v>44927</v>
      </c>
      <c r="AA44" s="80">
        <v>45261</v>
      </c>
      <c r="AB44" s="62" t="s">
        <v>42</v>
      </c>
      <c r="AC44" s="62" t="s">
        <v>41</v>
      </c>
      <c r="AD44" s="62" t="s">
        <v>43</v>
      </c>
    </row>
    <row r="45" spans="1:30" ht="110.25" x14ac:dyDescent="0.25">
      <c r="A45" s="54">
        <f t="shared" si="3"/>
        <v>26</v>
      </c>
      <c r="B45" s="61">
        <f t="shared" si="2"/>
        <v>20</v>
      </c>
      <c r="C45" s="62" t="s">
        <v>45</v>
      </c>
      <c r="D45" s="62" t="s">
        <v>49</v>
      </c>
      <c r="E45" s="62" t="s">
        <v>52</v>
      </c>
      <c r="F45" s="62" t="s">
        <v>36</v>
      </c>
      <c r="G45" s="81">
        <v>233</v>
      </c>
      <c r="H45" s="81" t="s">
        <v>48</v>
      </c>
      <c r="I45" s="78">
        <v>1</v>
      </c>
      <c r="J45" s="62" t="s">
        <v>39</v>
      </c>
      <c r="K45" s="62" t="s">
        <v>40</v>
      </c>
      <c r="L45" s="66">
        <f t="shared" si="5"/>
        <v>1026200</v>
      </c>
      <c r="M45" s="79">
        <v>1026200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62" t="s">
        <v>41</v>
      </c>
      <c r="Z45" s="80">
        <v>44927</v>
      </c>
      <c r="AA45" s="80">
        <v>45261</v>
      </c>
      <c r="AB45" s="62" t="s">
        <v>42</v>
      </c>
      <c r="AC45" s="62" t="s">
        <v>41</v>
      </c>
      <c r="AD45" s="62" t="s">
        <v>43</v>
      </c>
    </row>
    <row r="46" spans="1:30" ht="110.25" x14ac:dyDescent="0.25">
      <c r="A46" s="54">
        <f t="shared" si="3"/>
        <v>27</v>
      </c>
      <c r="B46" s="61">
        <f t="shared" si="2"/>
        <v>21</v>
      </c>
      <c r="C46" s="62" t="s">
        <v>54</v>
      </c>
      <c r="D46" s="62" t="s">
        <v>55</v>
      </c>
      <c r="E46" s="86" t="s">
        <v>240</v>
      </c>
      <c r="F46" s="62" t="s">
        <v>36</v>
      </c>
      <c r="G46" s="62">
        <v>642</v>
      </c>
      <c r="H46" s="62" t="s">
        <v>56</v>
      </c>
      <c r="I46" s="62">
        <v>1</v>
      </c>
      <c r="J46" s="62" t="s">
        <v>39</v>
      </c>
      <c r="K46" s="62" t="s">
        <v>157</v>
      </c>
      <c r="L46" s="66">
        <f t="shared" si="5"/>
        <v>720000</v>
      </c>
      <c r="M46" s="79">
        <v>360000</v>
      </c>
      <c r="N46" s="79"/>
      <c r="O46" s="79"/>
      <c r="P46" s="79"/>
      <c r="Q46" s="79"/>
      <c r="R46" s="79"/>
      <c r="S46" s="79">
        <v>360000</v>
      </c>
      <c r="T46" s="79"/>
      <c r="U46" s="79"/>
      <c r="V46" s="79"/>
      <c r="W46" s="79"/>
      <c r="X46" s="79"/>
      <c r="Y46" s="62" t="s">
        <v>41</v>
      </c>
      <c r="Z46" s="80">
        <v>44562</v>
      </c>
      <c r="AA46" s="80">
        <v>44896</v>
      </c>
      <c r="AB46" s="62" t="s">
        <v>42</v>
      </c>
      <c r="AC46" s="62" t="s">
        <v>41</v>
      </c>
      <c r="AD46" s="62" t="s">
        <v>43</v>
      </c>
    </row>
    <row r="47" spans="1:30" ht="110.25" x14ac:dyDescent="0.25">
      <c r="A47" s="54">
        <f t="shared" si="3"/>
        <v>28</v>
      </c>
      <c r="B47" s="61">
        <f t="shared" si="2"/>
        <v>22</v>
      </c>
      <c r="C47" s="62" t="s">
        <v>54</v>
      </c>
      <c r="D47" s="62" t="s">
        <v>55</v>
      </c>
      <c r="E47" s="86" t="s">
        <v>240</v>
      </c>
      <c r="F47" s="62" t="s">
        <v>36</v>
      </c>
      <c r="G47" s="62">
        <v>642</v>
      </c>
      <c r="H47" s="62" t="s">
        <v>56</v>
      </c>
      <c r="I47" s="62">
        <v>1</v>
      </c>
      <c r="J47" s="62" t="s">
        <v>39</v>
      </c>
      <c r="K47" s="62" t="s">
        <v>155</v>
      </c>
      <c r="L47" s="66">
        <f t="shared" si="5"/>
        <v>736000</v>
      </c>
      <c r="M47" s="79"/>
      <c r="N47" s="79">
        <v>368000</v>
      </c>
      <c r="O47" s="79"/>
      <c r="P47" s="79"/>
      <c r="Q47" s="79"/>
      <c r="R47" s="79"/>
      <c r="S47" s="79">
        <v>368000</v>
      </c>
      <c r="T47" s="79"/>
      <c r="U47" s="79"/>
      <c r="V47" s="79"/>
      <c r="W47" s="79"/>
      <c r="X47" s="79"/>
      <c r="Y47" s="62" t="s">
        <v>41</v>
      </c>
      <c r="Z47" s="80">
        <v>44562</v>
      </c>
      <c r="AA47" s="80">
        <v>44896</v>
      </c>
      <c r="AB47" s="62" t="s">
        <v>42</v>
      </c>
      <c r="AC47" s="62" t="s">
        <v>41</v>
      </c>
      <c r="AD47" s="62" t="s">
        <v>43</v>
      </c>
    </row>
    <row r="48" spans="1:30" ht="94.5" x14ac:dyDescent="0.25">
      <c r="A48" s="54">
        <f t="shared" si="3"/>
        <v>29</v>
      </c>
      <c r="B48" s="61">
        <f t="shared" si="2"/>
        <v>23</v>
      </c>
      <c r="C48" s="62" t="s">
        <v>62</v>
      </c>
      <c r="D48" s="62" t="s">
        <v>63</v>
      </c>
      <c r="E48" s="62" t="s">
        <v>241</v>
      </c>
      <c r="F48" s="62" t="s">
        <v>36</v>
      </c>
      <c r="G48" s="62">
        <v>642</v>
      </c>
      <c r="H48" s="62" t="s">
        <v>56</v>
      </c>
      <c r="I48" s="62">
        <v>1</v>
      </c>
      <c r="J48" s="62" t="s">
        <v>39</v>
      </c>
      <c r="K48" s="62" t="s">
        <v>40</v>
      </c>
      <c r="L48" s="66">
        <f t="shared" si="5"/>
        <v>826920</v>
      </c>
      <c r="M48" s="79">
        <v>826920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62" t="s">
        <v>57</v>
      </c>
      <c r="Z48" s="80">
        <v>44562</v>
      </c>
      <c r="AA48" s="80">
        <v>44896</v>
      </c>
      <c r="AB48" s="62" t="s">
        <v>42</v>
      </c>
      <c r="AC48" s="62" t="s">
        <v>41</v>
      </c>
      <c r="AD48" s="62" t="s">
        <v>61</v>
      </c>
    </row>
    <row r="49" spans="1:30" ht="94.5" x14ac:dyDescent="0.25">
      <c r="A49" s="54">
        <f t="shared" si="3"/>
        <v>30</v>
      </c>
      <c r="B49" s="61">
        <f t="shared" si="2"/>
        <v>24</v>
      </c>
      <c r="C49" s="62" t="s">
        <v>62</v>
      </c>
      <c r="D49" s="62" t="s">
        <v>63</v>
      </c>
      <c r="E49" s="62" t="s">
        <v>241</v>
      </c>
      <c r="F49" s="62" t="s">
        <v>36</v>
      </c>
      <c r="G49" s="62">
        <v>642</v>
      </c>
      <c r="H49" s="62" t="s">
        <v>56</v>
      </c>
      <c r="I49" s="62">
        <v>1</v>
      </c>
      <c r="J49" s="62" t="s">
        <v>39</v>
      </c>
      <c r="K49" s="62" t="s">
        <v>40</v>
      </c>
      <c r="L49" s="66">
        <f t="shared" si="5"/>
        <v>652692</v>
      </c>
      <c r="M49" s="79">
        <v>652692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62" t="s">
        <v>57</v>
      </c>
      <c r="Z49" s="80">
        <v>44562</v>
      </c>
      <c r="AA49" s="80">
        <v>44896</v>
      </c>
      <c r="AB49" s="62" t="s">
        <v>42</v>
      </c>
      <c r="AC49" s="62" t="s">
        <v>41</v>
      </c>
      <c r="AD49" s="62" t="s">
        <v>61</v>
      </c>
    </row>
    <row r="50" spans="1:30" ht="94.5" x14ac:dyDescent="0.25">
      <c r="A50" s="54">
        <f t="shared" si="3"/>
        <v>31</v>
      </c>
      <c r="B50" s="61">
        <f t="shared" si="2"/>
        <v>25</v>
      </c>
      <c r="C50" s="62" t="s">
        <v>62</v>
      </c>
      <c r="D50" s="62" t="s">
        <v>63</v>
      </c>
      <c r="E50" s="62" t="s">
        <v>241</v>
      </c>
      <c r="F50" s="62" t="s">
        <v>36</v>
      </c>
      <c r="G50" s="62">
        <v>642</v>
      </c>
      <c r="H50" s="62" t="s">
        <v>56</v>
      </c>
      <c r="I50" s="62">
        <v>1</v>
      </c>
      <c r="J50" s="62" t="s">
        <v>39</v>
      </c>
      <c r="K50" s="62" t="s">
        <v>40</v>
      </c>
      <c r="L50" s="66">
        <f t="shared" si="5"/>
        <v>696000</v>
      </c>
      <c r="M50" s="79">
        <v>696000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62" t="s">
        <v>57</v>
      </c>
      <c r="Z50" s="80">
        <v>44682</v>
      </c>
      <c r="AA50" s="80">
        <v>45047</v>
      </c>
      <c r="AB50" s="62" t="s">
        <v>42</v>
      </c>
      <c r="AC50" s="62" t="s">
        <v>41</v>
      </c>
      <c r="AD50" s="62" t="s">
        <v>61</v>
      </c>
    </row>
    <row r="51" spans="1:30" ht="94.5" x14ac:dyDescent="0.25">
      <c r="A51" s="54">
        <f t="shared" si="3"/>
        <v>32</v>
      </c>
      <c r="B51" s="61">
        <f t="shared" si="2"/>
        <v>26</v>
      </c>
      <c r="C51" s="62" t="s">
        <v>62</v>
      </c>
      <c r="D51" s="62" t="s">
        <v>63</v>
      </c>
      <c r="E51" s="62" t="s">
        <v>241</v>
      </c>
      <c r="F51" s="62" t="s">
        <v>36</v>
      </c>
      <c r="G51" s="62">
        <v>642</v>
      </c>
      <c r="H51" s="62" t="s">
        <v>56</v>
      </c>
      <c r="I51" s="62">
        <v>1</v>
      </c>
      <c r="J51" s="62" t="s">
        <v>39</v>
      </c>
      <c r="K51" s="62" t="s">
        <v>40</v>
      </c>
      <c r="L51" s="66">
        <f t="shared" si="5"/>
        <v>792000</v>
      </c>
      <c r="M51" s="79">
        <v>396000</v>
      </c>
      <c r="N51" s="79"/>
      <c r="O51" s="79"/>
      <c r="P51" s="79"/>
      <c r="Q51" s="79"/>
      <c r="R51" s="79"/>
      <c r="S51" s="79">
        <v>396000</v>
      </c>
      <c r="T51" s="79"/>
      <c r="U51" s="79"/>
      <c r="V51" s="79"/>
      <c r="W51" s="79"/>
      <c r="X51" s="79"/>
      <c r="Y51" s="62" t="s">
        <v>57</v>
      </c>
      <c r="Z51" s="80">
        <v>44562</v>
      </c>
      <c r="AA51" s="80">
        <v>44896</v>
      </c>
      <c r="AB51" s="62" t="s">
        <v>42</v>
      </c>
      <c r="AC51" s="62" t="s">
        <v>41</v>
      </c>
      <c r="AD51" s="62" t="s">
        <v>61</v>
      </c>
    </row>
    <row r="52" spans="1:30" ht="94.5" x14ac:dyDescent="0.25">
      <c r="A52" s="54">
        <f t="shared" si="3"/>
        <v>33</v>
      </c>
      <c r="B52" s="61">
        <f t="shared" si="2"/>
        <v>27</v>
      </c>
      <c r="C52" s="62" t="s">
        <v>62</v>
      </c>
      <c r="D52" s="62" t="s">
        <v>63</v>
      </c>
      <c r="E52" s="62" t="s">
        <v>241</v>
      </c>
      <c r="F52" s="62" t="s">
        <v>36</v>
      </c>
      <c r="G52" s="62">
        <v>642</v>
      </c>
      <c r="H52" s="62" t="s">
        <v>56</v>
      </c>
      <c r="I52" s="62">
        <v>1</v>
      </c>
      <c r="J52" s="62" t="s">
        <v>39</v>
      </c>
      <c r="K52" s="62" t="s">
        <v>40</v>
      </c>
      <c r="L52" s="66">
        <f t="shared" si="5"/>
        <v>900000</v>
      </c>
      <c r="M52" s="79">
        <v>900000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62" t="s">
        <v>57</v>
      </c>
      <c r="Z52" s="80">
        <v>44562</v>
      </c>
      <c r="AA52" s="80">
        <v>44896</v>
      </c>
      <c r="AB52" s="62" t="s">
        <v>42</v>
      </c>
      <c r="AC52" s="62" t="s">
        <v>41</v>
      </c>
      <c r="AD52" s="62" t="s">
        <v>61</v>
      </c>
    </row>
    <row r="53" spans="1:30" ht="94.5" x14ac:dyDescent="0.25">
      <c r="A53" s="54">
        <f t="shared" si="3"/>
        <v>34</v>
      </c>
      <c r="B53" s="61">
        <f t="shared" si="2"/>
        <v>28</v>
      </c>
      <c r="C53" s="62" t="s">
        <v>62</v>
      </c>
      <c r="D53" s="62" t="s">
        <v>63</v>
      </c>
      <c r="E53" s="62" t="s">
        <v>241</v>
      </c>
      <c r="F53" s="62" t="s">
        <v>36</v>
      </c>
      <c r="G53" s="62">
        <v>642</v>
      </c>
      <c r="H53" s="62" t="s">
        <v>56</v>
      </c>
      <c r="I53" s="62">
        <v>1</v>
      </c>
      <c r="J53" s="62" t="s">
        <v>39</v>
      </c>
      <c r="K53" s="62" t="s">
        <v>40</v>
      </c>
      <c r="L53" s="66">
        <f t="shared" si="5"/>
        <v>588000</v>
      </c>
      <c r="M53" s="79">
        <v>588000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62" t="s">
        <v>57</v>
      </c>
      <c r="Z53" s="80">
        <v>44562</v>
      </c>
      <c r="AA53" s="80">
        <v>44896</v>
      </c>
      <c r="AB53" s="62" t="s">
        <v>42</v>
      </c>
      <c r="AC53" s="62" t="s">
        <v>41</v>
      </c>
      <c r="AD53" s="62" t="s">
        <v>61</v>
      </c>
    </row>
    <row r="54" spans="1:30" ht="94.5" x14ac:dyDescent="0.25">
      <c r="A54" s="54">
        <f t="shared" si="3"/>
        <v>35</v>
      </c>
      <c r="B54" s="61">
        <f t="shared" si="2"/>
        <v>29</v>
      </c>
      <c r="C54" s="62" t="s">
        <v>62</v>
      </c>
      <c r="D54" s="62" t="s">
        <v>63</v>
      </c>
      <c r="E54" s="62" t="s">
        <v>241</v>
      </c>
      <c r="F54" s="62" t="s">
        <v>36</v>
      </c>
      <c r="G54" s="62">
        <v>642</v>
      </c>
      <c r="H54" s="62" t="s">
        <v>56</v>
      </c>
      <c r="I54" s="62">
        <v>1</v>
      </c>
      <c r="J54" s="62" t="s">
        <v>39</v>
      </c>
      <c r="K54" s="62" t="s">
        <v>40</v>
      </c>
      <c r="L54" s="66">
        <f t="shared" si="5"/>
        <v>6500000</v>
      </c>
      <c r="M54" s="87">
        <v>6500000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62" t="s">
        <v>57</v>
      </c>
      <c r="Z54" s="80">
        <v>44562</v>
      </c>
      <c r="AA54" s="80">
        <v>44896</v>
      </c>
      <c r="AB54" s="62" t="s">
        <v>42</v>
      </c>
      <c r="AC54" s="62" t="s">
        <v>41</v>
      </c>
      <c r="AD54" s="62" t="s">
        <v>61</v>
      </c>
    </row>
    <row r="55" spans="1:30" ht="102.75" customHeight="1" x14ac:dyDescent="0.25">
      <c r="A55" s="54">
        <f t="shared" si="3"/>
        <v>36</v>
      </c>
      <c r="B55" s="61">
        <f t="shared" si="2"/>
        <v>30</v>
      </c>
      <c r="C55" s="88" t="s">
        <v>213</v>
      </c>
      <c r="D55" s="62" t="s">
        <v>214</v>
      </c>
      <c r="E55" s="8" t="s">
        <v>178</v>
      </c>
      <c r="F55" s="62" t="s">
        <v>36</v>
      </c>
      <c r="G55" s="62">
        <v>642</v>
      </c>
      <c r="H55" s="62" t="s">
        <v>56</v>
      </c>
      <c r="I55" s="62">
        <v>1</v>
      </c>
      <c r="J55" s="62" t="s">
        <v>39</v>
      </c>
      <c r="K55" s="62" t="s">
        <v>40</v>
      </c>
      <c r="L55" s="89">
        <f t="shared" si="5"/>
        <v>700000</v>
      </c>
      <c r="M55" s="87">
        <v>700000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62" t="s">
        <v>41</v>
      </c>
      <c r="Z55" s="80">
        <v>44927</v>
      </c>
      <c r="AA55" s="80">
        <v>45261</v>
      </c>
      <c r="AB55" s="62" t="s">
        <v>42</v>
      </c>
      <c r="AC55" s="62" t="s">
        <v>41</v>
      </c>
      <c r="AD55" s="62" t="s">
        <v>61</v>
      </c>
    </row>
    <row r="56" spans="1:30" ht="94.5" x14ac:dyDescent="0.25">
      <c r="A56" s="54">
        <f t="shared" si="3"/>
        <v>37</v>
      </c>
      <c r="B56" s="61">
        <f t="shared" si="2"/>
        <v>31</v>
      </c>
      <c r="C56" s="62" t="s">
        <v>111</v>
      </c>
      <c r="D56" s="62" t="s">
        <v>112</v>
      </c>
      <c r="E56" s="8" t="s">
        <v>160</v>
      </c>
      <c r="F56" s="62" t="s">
        <v>64</v>
      </c>
      <c r="G56" s="62" t="s">
        <v>70</v>
      </c>
      <c r="H56" s="62" t="s">
        <v>56</v>
      </c>
      <c r="I56" s="62" t="s">
        <v>74</v>
      </c>
      <c r="J56" s="62" t="s">
        <v>39</v>
      </c>
      <c r="K56" s="62" t="s">
        <v>40</v>
      </c>
      <c r="L56" s="90">
        <f>SUM(M56:X56)</f>
        <v>43200000</v>
      </c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>
        <f>14400000*3</f>
        <v>43200000</v>
      </c>
      <c r="X56" s="85"/>
      <c r="Y56" s="62" t="s">
        <v>86</v>
      </c>
      <c r="Z56" s="91">
        <v>45231</v>
      </c>
      <c r="AA56" s="91">
        <v>45627</v>
      </c>
      <c r="AB56" s="2" t="s">
        <v>77</v>
      </c>
      <c r="AC56" s="62" t="s">
        <v>57</v>
      </c>
      <c r="AD56" s="62" t="s">
        <v>61</v>
      </c>
    </row>
    <row r="57" spans="1:30" ht="94.5" x14ac:dyDescent="0.25">
      <c r="A57" s="54">
        <f t="shared" si="3"/>
        <v>38</v>
      </c>
      <c r="B57" s="61">
        <f t="shared" si="2"/>
        <v>32</v>
      </c>
      <c r="C57" s="2" t="s">
        <v>215</v>
      </c>
      <c r="D57" s="2" t="s">
        <v>216</v>
      </c>
      <c r="E57" s="8" t="s">
        <v>202</v>
      </c>
      <c r="F57" s="62" t="s">
        <v>36</v>
      </c>
      <c r="G57" s="62" t="s">
        <v>197</v>
      </c>
      <c r="H57" s="62" t="s">
        <v>56</v>
      </c>
      <c r="I57" s="62">
        <v>1</v>
      </c>
      <c r="J57" s="62" t="s">
        <v>39</v>
      </c>
      <c r="K57" s="62" t="s">
        <v>40</v>
      </c>
      <c r="L57" s="90">
        <f t="shared" ref="L57:L60" si="6">SUM(M57:X57)</f>
        <v>500000</v>
      </c>
      <c r="M57" s="85"/>
      <c r="N57" s="85"/>
      <c r="O57" s="85"/>
      <c r="P57" s="85">
        <v>500000</v>
      </c>
      <c r="Q57" s="85"/>
      <c r="R57" s="85"/>
      <c r="S57" s="85"/>
      <c r="T57" s="85"/>
      <c r="U57" s="85"/>
      <c r="V57" s="85"/>
      <c r="W57" s="85"/>
      <c r="X57" s="85"/>
      <c r="Y57" s="62" t="s">
        <v>57</v>
      </c>
      <c r="Z57" s="80">
        <v>45017</v>
      </c>
      <c r="AA57" s="80">
        <v>45261</v>
      </c>
      <c r="AB57" s="62" t="s">
        <v>42</v>
      </c>
      <c r="AC57" s="92" t="s">
        <v>41</v>
      </c>
      <c r="AD57" s="62" t="s">
        <v>61</v>
      </c>
    </row>
    <row r="58" spans="1:30" ht="94.5" x14ac:dyDescent="0.25">
      <c r="A58" s="54">
        <f t="shared" si="3"/>
        <v>39</v>
      </c>
      <c r="B58" s="61">
        <f t="shared" si="2"/>
        <v>33</v>
      </c>
      <c r="C58" s="62" t="s">
        <v>89</v>
      </c>
      <c r="D58" s="62" t="s">
        <v>90</v>
      </c>
      <c r="E58" s="8" t="s">
        <v>201</v>
      </c>
      <c r="F58" s="62" t="s">
        <v>36</v>
      </c>
      <c r="G58" s="62" t="s">
        <v>204</v>
      </c>
      <c r="H58" s="62" t="s">
        <v>56</v>
      </c>
      <c r="I58" s="62">
        <v>1</v>
      </c>
      <c r="J58" s="62" t="s">
        <v>39</v>
      </c>
      <c r="K58" s="62" t="s">
        <v>40</v>
      </c>
      <c r="L58" s="90">
        <f t="shared" si="6"/>
        <v>1260000</v>
      </c>
      <c r="M58" s="85"/>
      <c r="N58" s="85"/>
      <c r="O58" s="85"/>
      <c r="P58" s="85"/>
      <c r="Q58" s="85"/>
      <c r="R58" s="85"/>
      <c r="S58" s="85"/>
      <c r="T58" s="85"/>
      <c r="U58" s="85">
        <v>1260000</v>
      </c>
      <c r="V58" s="85"/>
      <c r="W58" s="85"/>
      <c r="X58" s="85"/>
      <c r="Y58" s="62" t="s">
        <v>41</v>
      </c>
      <c r="Z58" s="80">
        <v>45170</v>
      </c>
      <c r="AA58" s="80">
        <v>45505</v>
      </c>
      <c r="AB58" s="62" t="s">
        <v>42</v>
      </c>
      <c r="AC58" s="92" t="s">
        <v>41</v>
      </c>
      <c r="AD58" s="62" t="s">
        <v>61</v>
      </c>
    </row>
    <row r="59" spans="1:30" ht="94.5" x14ac:dyDescent="0.25">
      <c r="A59" s="54">
        <f t="shared" si="3"/>
        <v>40</v>
      </c>
      <c r="B59" s="61">
        <f t="shared" si="2"/>
        <v>34</v>
      </c>
      <c r="C59" s="2" t="s">
        <v>215</v>
      </c>
      <c r="D59" s="2" t="s">
        <v>216</v>
      </c>
      <c r="E59" s="8" t="s">
        <v>208</v>
      </c>
      <c r="F59" s="62" t="s">
        <v>64</v>
      </c>
      <c r="G59" s="62" t="s">
        <v>205</v>
      </c>
      <c r="H59" s="62" t="s">
        <v>56</v>
      </c>
      <c r="I59" s="62">
        <v>1</v>
      </c>
      <c r="J59" s="62" t="s">
        <v>39</v>
      </c>
      <c r="K59" s="62" t="s">
        <v>40</v>
      </c>
      <c r="L59" s="90">
        <f t="shared" si="6"/>
        <v>2000000</v>
      </c>
      <c r="M59" s="85"/>
      <c r="N59" s="85"/>
      <c r="O59" s="85"/>
      <c r="P59" s="85"/>
      <c r="Q59" s="85"/>
      <c r="R59" s="85"/>
      <c r="S59" s="85"/>
      <c r="T59" s="85">
        <v>2000000</v>
      </c>
      <c r="U59" s="85"/>
      <c r="V59" s="85"/>
      <c r="W59" s="85"/>
      <c r="X59" s="85"/>
      <c r="Y59" s="62" t="s">
        <v>57</v>
      </c>
      <c r="Z59" s="80">
        <v>45139</v>
      </c>
      <c r="AA59" s="80">
        <v>45474</v>
      </c>
      <c r="AB59" s="2" t="s">
        <v>77</v>
      </c>
      <c r="AC59" s="92" t="s">
        <v>57</v>
      </c>
      <c r="AD59" s="62" t="s">
        <v>61</v>
      </c>
    </row>
    <row r="60" spans="1:30" ht="94.5" x14ac:dyDescent="0.25">
      <c r="A60" s="54">
        <f t="shared" si="3"/>
        <v>41</v>
      </c>
      <c r="B60" s="61">
        <f t="shared" si="2"/>
        <v>35</v>
      </c>
      <c r="C60" s="2" t="s">
        <v>215</v>
      </c>
      <c r="D60" s="2" t="s">
        <v>216</v>
      </c>
      <c r="E60" s="8" t="s">
        <v>203</v>
      </c>
      <c r="F60" s="62" t="s">
        <v>64</v>
      </c>
      <c r="G60" s="62" t="s">
        <v>205</v>
      </c>
      <c r="H60" s="62" t="s">
        <v>56</v>
      </c>
      <c r="I60" s="62">
        <v>1</v>
      </c>
      <c r="J60" s="62" t="s">
        <v>39</v>
      </c>
      <c r="K60" s="62" t="s">
        <v>40</v>
      </c>
      <c r="L60" s="90">
        <f t="shared" si="6"/>
        <v>700000</v>
      </c>
      <c r="M60" s="85"/>
      <c r="N60" s="85"/>
      <c r="O60" s="85"/>
      <c r="P60" s="85"/>
      <c r="Q60" s="85"/>
      <c r="R60" s="85">
        <v>700000</v>
      </c>
      <c r="S60" s="85"/>
      <c r="T60" s="85"/>
      <c r="U60" s="85"/>
      <c r="V60" s="85"/>
      <c r="W60" s="85"/>
      <c r="X60" s="85"/>
      <c r="Y60" s="62" t="s">
        <v>57</v>
      </c>
      <c r="Z60" s="80">
        <v>45078</v>
      </c>
      <c r="AA60" s="80">
        <v>45413</v>
      </c>
      <c r="AB60" s="2" t="s">
        <v>77</v>
      </c>
      <c r="AC60" s="92" t="s">
        <v>57</v>
      </c>
      <c r="AD60" s="62" t="s">
        <v>61</v>
      </c>
    </row>
    <row r="61" spans="1:30" ht="94.5" x14ac:dyDescent="0.25">
      <c r="A61" s="54">
        <f t="shared" si="3"/>
        <v>42</v>
      </c>
      <c r="B61" s="61">
        <f t="shared" si="2"/>
        <v>36</v>
      </c>
      <c r="C61" s="62" t="s">
        <v>89</v>
      </c>
      <c r="D61" s="62" t="s">
        <v>90</v>
      </c>
      <c r="E61" s="62" t="s">
        <v>242</v>
      </c>
      <c r="F61" s="62" t="s">
        <v>36</v>
      </c>
      <c r="G61" s="62">
        <v>642</v>
      </c>
      <c r="H61" s="62" t="s">
        <v>56</v>
      </c>
      <c r="I61" s="62">
        <v>1</v>
      </c>
      <c r="J61" s="62" t="s">
        <v>39</v>
      </c>
      <c r="K61" s="62" t="s">
        <v>40</v>
      </c>
      <c r="L61" s="93">
        <f t="shared" ref="L61:L67" si="7">SUM(M61:X61)</f>
        <v>782400</v>
      </c>
      <c r="M61" s="79"/>
      <c r="N61" s="79"/>
      <c r="O61" s="79"/>
      <c r="P61" s="79"/>
      <c r="Q61" s="79">
        <v>782400</v>
      </c>
      <c r="R61" s="79"/>
      <c r="S61" s="79"/>
      <c r="T61" s="79"/>
      <c r="U61" s="79"/>
      <c r="V61" s="79"/>
      <c r="W61" s="79"/>
      <c r="X61" s="79"/>
      <c r="Y61" s="62" t="s">
        <v>41</v>
      </c>
      <c r="Z61" s="80">
        <v>45047</v>
      </c>
      <c r="AA61" s="80">
        <v>45292</v>
      </c>
      <c r="AB61" s="62" t="s">
        <v>42</v>
      </c>
      <c r="AC61" s="62" t="s">
        <v>41</v>
      </c>
      <c r="AD61" s="62" t="s">
        <v>61</v>
      </c>
    </row>
    <row r="62" spans="1:30" ht="94.5" x14ac:dyDescent="0.25">
      <c r="A62" s="54">
        <f t="shared" si="3"/>
        <v>43</v>
      </c>
      <c r="B62" s="61">
        <f t="shared" si="2"/>
        <v>37</v>
      </c>
      <c r="C62" s="62" t="s">
        <v>89</v>
      </c>
      <c r="D62" s="62" t="s">
        <v>90</v>
      </c>
      <c r="E62" s="62" t="s">
        <v>242</v>
      </c>
      <c r="F62" s="62" t="s">
        <v>36</v>
      </c>
      <c r="G62" s="62">
        <v>642</v>
      </c>
      <c r="H62" s="62" t="s">
        <v>56</v>
      </c>
      <c r="I62" s="62">
        <v>1</v>
      </c>
      <c r="J62" s="62" t="s">
        <v>39</v>
      </c>
      <c r="K62" s="62" t="s">
        <v>40</v>
      </c>
      <c r="L62" s="93">
        <f t="shared" si="7"/>
        <v>4900000</v>
      </c>
      <c r="M62" s="94">
        <v>4900000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62" t="s">
        <v>57</v>
      </c>
      <c r="Z62" s="80">
        <v>44927</v>
      </c>
      <c r="AA62" s="80">
        <v>45231</v>
      </c>
      <c r="AB62" s="62" t="s">
        <v>42</v>
      </c>
      <c r="AC62" s="62" t="s">
        <v>41</v>
      </c>
      <c r="AD62" s="62" t="s">
        <v>61</v>
      </c>
    </row>
    <row r="63" spans="1:30" ht="94.5" x14ac:dyDescent="0.25">
      <c r="A63" s="54">
        <f t="shared" si="3"/>
        <v>44</v>
      </c>
      <c r="B63" s="61">
        <f t="shared" si="2"/>
        <v>38</v>
      </c>
      <c r="C63" s="62" t="s">
        <v>89</v>
      </c>
      <c r="D63" s="62" t="s">
        <v>90</v>
      </c>
      <c r="E63" s="62" t="s">
        <v>242</v>
      </c>
      <c r="F63" s="62" t="s">
        <v>36</v>
      </c>
      <c r="G63" s="62">
        <v>642</v>
      </c>
      <c r="H63" s="62" t="s">
        <v>56</v>
      </c>
      <c r="I63" s="62">
        <v>1</v>
      </c>
      <c r="J63" s="62" t="s">
        <v>39</v>
      </c>
      <c r="K63" s="62" t="s">
        <v>40</v>
      </c>
      <c r="L63" s="93">
        <f t="shared" si="7"/>
        <v>5500000</v>
      </c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>
        <v>5500000</v>
      </c>
      <c r="X63" s="94"/>
      <c r="Y63" s="62" t="s">
        <v>57</v>
      </c>
      <c r="Z63" s="80">
        <v>45231</v>
      </c>
      <c r="AA63" s="80">
        <v>45566</v>
      </c>
      <c r="AB63" s="62" t="s">
        <v>42</v>
      </c>
      <c r="AC63" s="62" t="s">
        <v>41</v>
      </c>
      <c r="AD63" s="62" t="s">
        <v>61</v>
      </c>
    </row>
    <row r="64" spans="1:30" ht="94.5" x14ac:dyDescent="0.25">
      <c r="A64" s="54">
        <f t="shared" si="3"/>
        <v>45</v>
      </c>
      <c r="B64" s="61">
        <f t="shared" si="2"/>
        <v>39</v>
      </c>
      <c r="C64" s="62" t="s">
        <v>89</v>
      </c>
      <c r="D64" s="62" t="s">
        <v>90</v>
      </c>
      <c r="E64" s="62" t="s">
        <v>242</v>
      </c>
      <c r="F64" s="62" t="s">
        <v>36</v>
      </c>
      <c r="G64" s="62">
        <v>642</v>
      </c>
      <c r="H64" s="62" t="s">
        <v>56</v>
      </c>
      <c r="I64" s="62">
        <v>1</v>
      </c>
      <c r="J64" s="62" t="s">
        <v>39</v>
      </c>
      <c r="K64" s="62" t="s">
        <v>40</v>
      </c>
      <c r="L64" s="93">
        <f t="shared" si="7"/>
        <v>1320000</v>
      </c>
      <c r="M64" s="94">
        <v>1320000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62" t="s">
        <v>57</v>
      </c>
      <c r="Z64" s="80">
        <v>44927</v>
      </c>
      <c r="AA64" s="80">
        <v>45261</v>
      </c>
      <c r="AB64" s="62" t="s">
        <v>42</v>
      </c>
      <c r="AC64" s="62" t="s">
        <v>41</v>
      </c>
      <c r="AD64" s="62" t="s">
        <v>61</v>
      </c>
    </row>
    <row r="65" spans="1:30" ht="94.5" x14ac:dyDescent="0.25">
      <c r="A65" s="54">
        <f t="shared" si="3"/>
        <v>46</v>
      </c>
      <c r="B65" s="61">
        <f t="shared" si="2"/>
        <v>40</v>
      </c>
      <c r="C65" s="62" t="s">
        <v>89</v>
      </c>
      <c r="D65" s="62" t="s">
        <v>90</v>
      </c>
      <c r="E65" s="62" t="s">
        <v>242</v>
      </c>
      <c r="F65" s="62" t="s">
        <v>36</v>
      </c>
      <c r="G65" s="62">
        <v>642</v>
      </c>
      <c r="H65" s="62" t="s">
        <v>56</v>
      </c>
      <c r="I65" s="62">
        <v>1</v>
      </c>
      <c r="J65" s="62" t="s">
        <v>39</v>
      </c>
      <c r="K65" s="95" t="s">
        <v>40</v>
      </c>
      <c r="L65" s="93">
        <f t="shared" si="7"/>
        <v>2427360</v>
      </c>
      <c r="M65" s="82"/>
      <c r="N65" s="82"/>
      <c r="O65" s="82"/>
      <c r="P65" s="82"/>
      <c r="Q65" s="82"/>
      <c r="R65" s="82"/>
      <c r="S65" s="82"/>
      <c r="T65" s="82">
        <v>2427360</v>
      </c>
      <c r="U65" s="82"/>
      <c r="V65" s="82"/>
      <c r="W65" s="82"/>
      <c r="X65" s="82"/>
      <c r="Y65" s="92" t="s">
        <v>41</v>
      </c>
      <c r="Z65" s="91">
        <v>45139</v>
      </c>
      <c r="AA65" s="91">
        <v>45505</v>
      </c>
      <c r="AB65" s="62" t="s">
        <v>42</v>
      </c>
      <c r="AC65" s="62" t="s">
        <v>41</v>
      </c>
      <c r="AD65" s="62" t="s">
        <v>61</v>
      </c>
    </row>
    <row r="66" spans="1:30" ht="94.5" x14ac:dyDescent="0.25">
      <c r="A66" s="54">
        <f t="shared" si="3"/>
        <v>47</v>
      </c>
      <c r="B66" s="61">
        <f t="shared" si="2"/>
        <v>41</v>
      </c>
      <c r="C66" s="62" t="s">
        <v>89</v>
      </c>
      <c r="D66" s="62" t="s">
        <v>90</v>
      </c>
      <c r="E66" s="62" t="s">
        <v>242</v>
      </c>
      <c r="F66" s="62" t="s">
        <v>36</v>
      </c>
      <c r="G66" s="62">
        <v>642</v>
      </c>
      <c r="H66" s="62" t="s">
        <v>56</v>
      </c>
      <c r="I66" s="62">
        <v>1</v>
      </c>
      <c r="J66" s="62" t="s">
        <v>39</v>
      </c>
      <c r="K66" s="95" t="s">
        <v>40</v>
      </c>
      <c r="L66" s="93">
        <f t="shared" si="7"/>
        <v>791980</v>
      </c>
      <c r="M66" s="82"/>
      <c r="N66" s="82"/>
      <c r="O66" s="82"/>
      <c r="P66" s="82"/>
      <c r="Q66" s="82"/>
      <c r="R66" s="82"/>
      <c r="S66" s="82"/>
      <c r="T66" s="82">
        <v>791980</v>
      </c>
      <c r="U66" s="82"/>
      <c r="V66" s="82"/>
      <c r="W66" s="82"/>
      <c r="X66" s="82"/>
      <c r="Y66" s="92" t="s">
        <v>41</v>
      </c>
      <c r="Z66" s="91">
        <v>45200</v>
      </c>
      <c r="AA66" s="91">
        <v>45505</v>
      </c>
      <c r="AB66" s="62" t="s">
        <v>42</v>
      </c>
      <c r="AC66" s="62" t="s">
        <v>41</v>
      </c>
      <c r="AD66" s="62" t="s">
        <v>61</v>
      </c>
    </row>
    <row r="67" spans="1:30" ht="94.5" x14ac:dyDescent="0.25">
      <c r="A67" s="54">
        <f t="shared" si="3"/>
        <v>48</v>
      </c>
      <c r="B67" s="61">
        <f t="shared" si="2"/>
        <v>42</v>
      </c>
      <c r="C67" s="62" t="s">
        <v>89</v>
      </c>
      <c r="D67" s="62" t="s">
        <v>90</v>
      </c>
      <c r="E67" s="62" t="s">
        <v>242</v>
      </c>
      <c r="F67" s="62" t="s">
        <v>36</v>
      </c>
      <c r="G67" s="62">
        <v>642</v>
      </c>
      <c r="H67" s="62" t="s">
        <v>56</v>
      </c>
      <c r="I67" s="62">
        <v>1</v>
      </c>
      <c r="J67" s="62" t="s">
        <v>39</v>
      </c>
      <c r="K67" s="62" t="s">
        <v>40</v>
      </c>
      <c r="L67" s="93">
        <f t="shared" si="7"/>
        <v>3100000</v>
      </c>
      <c r="M67" s="93">
        <v>3100000</v>
      </c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2" t="s">
        <v>41</v>
      </c>
      <c r="Z67" s="80">
        <v>44927</v>
      </c>
      <c r="AA67" s="80">
        <v>45261</v>
      </c>
      <c r="AB67" s="62" t="s">
        <v>42</v>
      </c>
      <c r="AC67" s="62" t="s">
        <v>41</v>
      </c>
      <c r="AD67" s="62" t="s">
        <v>61</v>
      </c>
    </row>
    <row r="68" spans="1:30" ht="94.5" x14ac:dyDescent="0.25">
      <c r="A68" s="54">
        <f t="shared" si="3"/>
        <v>49</v>
      </c>
      <c r="B68" s="61">
        <f t="shared" si="2"/>
        <v>43</v>
      </c>
      <c r="C68" s="62" t="s">
        <v>89</v>
      </c>
      <c r="D68" s="62" t="s">
        <v>90</v>
      </c>
      <c r="E68" s="62" t="s">
        <v>242</v>
      </c>
      <c r="F68" s="62" t="s">
        <v>36</v>
      </c>
      <c r="G68" s="62">
        <v>642</v>
      </c>
      <c r="H68" s="62" t="s">
        <v>56</v>
      </c>
      <c r="I68" s="62">
        <v>1</v>
      </c>
      <c r="J68" s="62" t="s">
        <v>39</v>
      </c>
      <c r="K68" s="62" t="s">
        <v>40</v>
      </c>
      <c r="L68" s="93">
        <f>SUM(M68:X68)</f>
        <v>900000</v>
      </c>
      <c r="M68" s="93"/>
      <c r="N68" s="93">
        <v>900000</v>
      </c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2" t="s">
        <v>41</v>
      </c>
      <c r="Z68" s="80">
        <v>44958</v>
      </c>
      <c r="AA68" s="80">
        <v>46054</v>
      </c>
      <c r="AB68" s="62" t="s">
        <v>42</v>
      </c>
      <c r="AC68" s="62" t="s">
        <v>41</v>
      </c>
      <c r="AD68" s="62" t="s">
        <v>61</v>
      </c>
    </row>
    <row r="69" spans="1:30" ht="94.5" x14ac:dyDescent="0.25">
      <c r="A69" s="54">
        <f t="shared" si="3"/>
        <v>50</v>
      </c>
      <c r="B69" s="61">
        <f t="shared" si="2"/>
        <v>44</v>
      </c>
      <c r="C69" s="62" t="s">
        <v>89</v>
      </c>
      <c r="D69" s="62" t="s">
        <v>90</v>
      </c>
      <c r="E69" s="62" t="s">
        <v>242</v>
      </c>
      <c r="F69" s="62" t="s">
        <v>36</v>
      </c>
      <c r="G69" s="62">
        <v>642</v>
      </c>
      <c r="H69" s="62" t="s">
        <v>56</v>
      </c>
      <c r="I69" s="62">
        <v>1</v>
      </c>
      <c r="J69" s="62" t="s">
        <v>39</v>
      </c>
      <c r="K69" s="62" t="s">
        <v>40</v>
      </c>
      <c r="L69" s="93">
        <f t="shared" ref="L69:L70" si="8">SUM(M69:X69)</f>
        <v>1440000</v>
      </c>
      <c r="M69" s="93"/>
      <c r="N69" s="93"/>
      <c r="O69" s="93"/>
      <c r="P69" s="93"/>
      <c r="Q69" s="93"/>
      <c r="R69" s="93"/>
      <c r="S69" s="93">
        <v>1440000</v>
      </c>
      <c r="T69" s="93"/>
      <c r="U69" s="93"/>
      <c r="V69" s="93"/>
      <c r="W69" s="93"/>
      <c r="X69" s="93"/>
      <c r="Y69" s="96" t="s">
        <v>57</v>
      </c>
      <c r="Z69" s="80">
        <v>45108</v>
      </c>
      <c r="AA69" s="80">
        <v>45413</v>
      </c>
      <c r="AB69" s="62" t="s">
        <v>42</v>
      </c>
      <c r="AC69" s="62" t="s">
        <v>41</v>
      </c>
      <c r="AD69" s="62" t="s">
        <v>61</v>
      </c>
    </row>
    <row r="70" spans="1:30" ht="94.5" x14ac:dyDescent="0.25">
      <c r="A70" s="54">
        <f t="shared" si="3"/>
        <v>51</v>
      </c>
      <c r="B70" s="61">
        <f t="shared" si="2"/>
        <v>45</v>
      </c>
      <c r="C70" s="62" t="s">
        <v>89</v>
      </c>
      <c r="D70" s="62" t="s">
        <v>90</v>
      </c>
      <c r="E70" s="62" t="s">
        <v>242</v>
      </c>
      <c r="F70" s="62" t="s">
        <v>36</v>
      </c>
      <c r="G70" s="62">
        <v>642</v>
      </c>
      <c r="H70" s="62" t="s">
        <v>56</v>
      </c>
      <c r="I70" s="62">
        <v>1</v>
      </c>
      <c r="J70" s="62" t="s">
        <v>39</v>
      </c>
      <c r="K70" s="62" t="s">
        <v>40</v>
      </c>
      <c r="L70" s="93">
        <f t="shared" si="8"/>
        <v>3024000</v>
      </c>
      <c r="M70" s="93"/>
      <c r="N70" s="93"/>
      <c r="O70" s="93"/>
      <c r="P70" s="93"/>
      <c r="Q70" s="93"/>
      <c r="R70" s="93"/>
      <c r="S70" s="93">
        <v>3024000</v>
      </c>
      <c r="T70" s="93"/>
      <c r="U70" s="93"/>
      <c r="V70" s="93"/>
      <c r="W70" s="93"/>
      <c r="X70" s="93"/>
      <c r="Y70" s="96" t="s">
        <v>57</v>
      </c>
      <c r="Z70" s="80">
        <v>45108</v>
      </c>
      <c r="AA70" s="80">
        <v>45413</v>
      </c>
      <c r="AB70" s="62" t="s">
        <v>42</v>
      </c>
      <c r="AC70" s="62" t="s">
        <v>41</v>
      </c>
      <c r="AD70" s="62" t="s">
        <v>61</v>
      </c>
    </row>
    <row r="71" spans="1:30" ht="94.5" x14ac:dyDescent="0.25">
      <c r="A71" s="54">
        <f t="shared" si="3"/>
        <v>52</v>
      </c>
      <c r="B71" s="61">
        <f t="shared" si="2"/>
        <v>46</v>
      </c>
      <c r="C71" s="97" t="s">
        <v>175</v>
      </c>
      <c r="D71" s="62" t="s">
        <v>175</v>
      </c>
      <c r="E71" s="62" t="s">
        <v>82</v>
      </c>
      <c r="F71" s="62" t="s">
        <v>83</v>
      </c>
      <c r="G71" s="62" t="s">
        <v>70</v>
      </c>
      <c r="H71" s="62" t="s">
        <v>56</v>
      </c>
      <c r="I71" s="62">
        <v>1</v>
      </c>
      <c r="J71" s="62" t="s">
        <v>39</v>
      </c>
      <c r="K71" s="62" t="s">
        <v>40</v>
      </c>
      <c r="L71" s="98">
        <f t="shared" ref="L71:L76" si="9">SUM(M71:X71)</f>
        <v>2400000</v>
      </c>
      <c r="M71" s="99"/>
      <c r="N71" s="99"/>
      <c r="O71" s="99">
        <v>2400000</v>
      </c>
      <c r="P71" s="99"/>
      <c r="Q71" s="99"/>
      <c r="R71" s="99"/>
      <c r="S71" s="99"/>
      <c r="T71" s="99"/>
      <c r="U71" s="99"/>
      <c r="V71" s="99"/>
      <c r="W71" s="99"/>
      <c r="X71" s="99"/>
      <c r="Y71" s="62" t="s">
        <v>57</v>
      </c>
      <c r="Z71" s="80">
        <v>44986</v>
      </c>
      <c r="AA71" s="80">
        <v>45261</v>
      </c>
      <c r="AB71" s="2" t="s">
        <v>84</v>
      </c>
      <c r="AC71" s="62" t="s">
        <v>57</v>
      </c>
      <c r="AD71" s="62" t="s">
        <v>61</v>
      </c>
    </row>
    <row r="72" spans="1:30" ht="94.5" x14ac:dyDescent="0.25">
      <c r="A72" s="54">
        <f t="shared" si="3"/>
        <v>53</v>
      </c>
      <c r="B72" s="61">
        <f t="shared" si="2"/>
        <v>47</v>
      </c>
      <c r="C72" s="62" t="s">
        <v>58</v>
      </c>
      <c r="D72" s="62" t="s">
        <v>59</v>
      </c>
      <c r="E72" s="62" t="s">
        <v>60</v>
      </c>
      <c r="F72" s="62" t="s">
        <v>36</v>
      </c>
      <c r="G72" s="62">
        <v>642</v>
      </c>
      <c r="H72" s="62" t="s">
        <v>56</v>
      </c>
      <c r="I72" s="62">
        <v>1</v>
      </c>
      <c r="J72" s="62" t="s">
        <v>39</v>
      </c>
      <c r="K72" s="62" t="s">
        <v>40</v>
      </c>
      <c r="L72" s="98">
        <f t="shared" si="9"/>
        <v>4715000</v>
      </c>
      <c r="M72" s="79">
        <v>4715000</v>
      </c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62" t="s">
        <v>41</v>
      </c>
      <c r="Z72" s="80">
        <v>44927</v>
      </c>
      <c r="AA72" s="80">
        <v>45261</v>
      </c>
      <c r="AB72" s="62" t="s">
        <v>42</v>
      </c>
      <c r="AC72" s="62" t="s">
        <v>41</v>
      </c>
      <c r="AD72" s="62" t="s">
        <v>61</v>
      </c>
    </row>
    <row r="73" spans="1:30" ht="94.5" x14ac:dyDescent="0.25">
      <c r="A73" s="54">
        <f t="shared" si="3"/>
        <v>54</v>
      </c>
      <c r="B73" s="61">
        <f t="shared" si="2"/>
        <v>48</v>
      </c>
      <c r="C73" s="62" t="s">
        <v>169</v>
      </c>
      <c r="D73" s="62" t="s">
        <v>226</v>
      </c>
      <c r="E73" s="62" t="s">
        <v>243</v>
      </c>
      <c r="F73" s="62" t="s">
        <v>36</v>
      </c>
      <c r="G73" s="62">
        <v>642</v>
      </c>
      <c r="H73" s="62" t="s">
        <v>56</v>
      </c>
      <c r="I73" s="62">
        <v>1</v>
      </c>
      <c r="J73" s="62" t="s">
        <v>39</v>
      </c>
      <c r="K73" s="62" t="s">
        <v>40</v>
      </c>
      <c r="L73" s="98">
        <f t="shared" si="9"/>
        <v>700000</v>
      </c>
      <c r="M73" s="99"/>
      <c r="N73" s="99"/>
      <c r="O73" s="99"/>
      <c r="P73" s="99"/>
      <c r="Q73" s="99"/>
      <c r="R73" s="99"/>
      <c r="S73" s="99">
        <v>700000</v>
      </c>
      <c r="T73" s="99"/>
      <c r="U73" s="99"/>
      <c r="V73" s="99"/>
      <c r="W73" s="99"/>
      <c r="X73" s="99"/>
      <c r="Y73" s="62" t="s">
        <v>57</v>
      </c>
      <c r="Z73" s="80">
        <v>45108</v>
      </c>
      <c r="AA73" s="80">
        <v>45170</v>
      </c>
      <c r="AB73" s="62" t="s">
        <v>42</v>
      </c>
      <c r="AC73" s="62" t="s">
        <v>57</v>
      </c>
      <c r="AD73" s="62" t="s">
        <v>61</v>
      </c>
    </row>
    <row r="74" spans="1:30" ht="94.5" x14ac:dyDescent="0.25">
      <c r="A74" s="54">
        <f t="shared" si="3"/>
        <v>55</v>
      </c>
      <c r="B74" s="61">
        <f t="shared" si="2"/>
        <v>49</v>
      </c>
      <c r="C74" s="10" t="s">
        <v>224</v>
      </c>
      <c r="D74" s="10" t="s">
        <v>225</v>
      </c>
      <c r="E74" s="10" t="s">
        <v>244</v>
      </c>
      <c r="F74" s="10" t="s">
        <v>64</v>
      </c>
      <c r="G74" s="10">
        <v>642</v>
      </c>
      <c r="H74" s="10" t="s">
        <v>56</v>
      </c>
      <c r="I74" s="10">
        <v>1</v>
      </c>
      <c r="J74" s="10" t="s">
        <v>39</v>
      </c>
      <c r="K74" s="10" t="s">
        <v>40</v>
      </c>
      <c r="L74" s="100">
        <f t="shared" si="9"/>
        <v>1446450</v>
      </c>
      <c r="M74" s="101"/>
      <c r="N74" s="101"/>
      <c r="O74" s="101"/>
      <c r="P74" s="101">
        <v>1446450</v>
      </c>
      <c r="Q74" s="101"/>
      <c r="R74" s="101"/>
      <c r="S74" s="101"/>
      <c r="T74" s="101"/>
      <c r="U74" s="101"/>
      <c r="V74" s="101"/>
      <c r="W74" s="101"/>
      <c r="X74" s="101"/>
      <c r="Y74" s="10" t="s">
        <v>57</v>
      </c>
      <c r="Z74" s="6">
        <v>45017</v>
      </c>
      <c r="AA74" s="6">
        <v>45078</v>
      </c>
      <c r="AB74" s="3" t="s">
        <v>84</v>
      </c>
      <c r="AC74" s="10" t="s">
        <v>57</v>
      </c>
      <c r="AD74" s="10" t="s">
        <v>61</v>
      </c>
    </row>
    <row r="75" spans="1:30" ht="94.5" x14ac:dyDescent="0.25">
      <c r="A75" s="54">
        <f t="shared" si="3"/>
        <v>56</v>
      </c>
      <c r="B75" s="61">
        <f t="shared" si="2"/>
        <v>50</v>
      </c>
      <c r="C75" s="2" t="s">
        <v>218</v>
      </c>
      <c r="D75" s="2" t="s">
        <v>219</v>
      </c>
      <c r="E75" s="2" t="s">
        <v>199</v>
      </c>
      <c r="F75" s="62" t="s">
        <v>36</v>
      </c>
      <c r="G75" s="2">
        <v>642</v>
      </c>
      <c r="H75" s="2" t="s">
        <v>56</v>
      </c>
      <c r="I75" s="2">
        <v>1</v>
      </c>
      <c r="J75" s="2" t="s">
        <v>39</v>
      </c>
      <c r="K75" s="2" t="s">
        <v>40</v>
      </c>
      <c r="L75" s="98">
        <f t="shared" si="9"/>
        <v>720000</v>
      </c>
      <c r="M75" s="1"/>
      <c r="N75" s="1">
        <v>720000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2" t="s">
        <v>57</v>
      </c>
      <c r="Z75" s="67">
        <v>44958</v>
      </c>
      <c r="AA75" s="67">
        <v>45017</v>
      </c>
      <c r="AB75" s="62" t="s">
        <v>42</v>
      </c>
      <c r="AC75" s="2" t="s">
        <v>57</v>
      </c>
      <c r="AD75" s="68" t="s">
        <v>61</v>
      </c>
    </row>
    <row r="76" spans="1:30" ht="94.5" x14ac:dyDescent="0.25">
      <c r="A76" s="54">
        <f t="shared" si="3"/>
        <v>57</v>
      </c>
      <c r="B76" s="61">
        <f t="shared" si="2"/>
        <v>51</v>
      </c>
      <c r="C76" s="70" t="s">
        <v>223</v>
      </c>
      <c r="D76" s="70" t="s">
        <v>222</v>
      </c>
      <c r="E76" s="70" t="s">
        <v>245</v>
      </c>
      <c r="F76" s="2" t="s">
        <v>64</v>
      </c>
      <c r="G76" s="2">
        <v>642</v>
      </c>
      <c r="H76" s="2" t="s">
        <v>56</v>
      </c>
      <c r="I76" s="2">
        <v>1</v>
      </c>
      <c r="J76" s="2" t="s">
        <v>39</v>
      </c>
      <c r="K76" s="2" t="s">
        <v>40</v>
      </c>
      <c r="L76" s="98">
        <f t="shared" si="9"/>
        <v>420000</v>
      </c>
      <c r="M76" s="69"/>
      <c r="N76" s="69"/>
      <c r="O76" s="69"/>
      <c r="P76" s="69"/>
      <c r="Q76" s="69">
        <v>420000</v>
      </c>
      <c r="R76" s="69"/>
      <c r="S76" s="69"/>
      <c r="T76" s="69"/>
      <c r="U76" s="69"/>
      <c r="V76" s="69"/>
      <c r="W76" s="69"/>
      <c r="X76" s="69"/>
      <c r="Y76" s="70" t="s">
        <v>57</v>
      </c>
      <c r="Z76" s="67">
        <v>45047</v>
      </c>
      <c r="AA76" s="67">
        <v>45108</v>
      </c>
      <c r="AB76" s="2" t="s">
        <v>84</v>
      </c>
      <c r="AC76" s="70" t="s">
        <v>57</v>
      </c>
      <c r="AD76" s="68" t="s">
        <v>61</v>
      </c>
    </row>
    <row r="77" spans="1:30" ht="94.5" x14ac:dyDescent="0.25">
      <c r="A77" s="54">
        <f t="shared" si="3"/>
        <v>58</v>
      </c>
      <c r="B77" s="61">
        <f t="shared" si="2"/>
        <v>52</v>
      </c>
      <c r="C77" s="70" t="s">
        <v>220</v>
      </c>
      <c r="D77" s="70" t="s">
        <v>221</v>
      </c>
      <c r="E77" s="102" t="s">
        <v>266</v>
      </c>
      <c r="F77" s="2" t="s">
        <v>64</v>
      </c>
      <c r="G77" s="2">
        <v>642</v>
      </c>
      <c r="H77" s="2" t="s">
        <v>56</v>
      </c>
      <c r="I77" s="70">
        <v>1</v>
      </c>
      <c r="J77" s="70" t="s">
        <v>39</v>
      </c>
      <c r="K77" s="70" t="s">
        <v>40</v>
      </c>
      <c r="L77" s="103">
        <f>SUM(M77:X77)</f>
        <v>570000</v>
      </c>
      <c r="M77" s="69"/>
      <c r="N77" s="69"/>
      <c r="O77" s="69"/>
      <c r="P77" s="69">
        <v>570000</v>
      </c>
      <c r="Q77" s="69"/>
      <c r="R77" s="69"/>
      <c r="S77" s="69"/>
      <c r="T77" s="69"/>
      <c r="U77" s="69"/>
      <c r="V77" s="69"/>
      <c r="W77" s="69"/>
      <c r="X77" s="69"/>
      <c r="Y77" s="70" t="s">
        <v>57</v>
      </c>
      <c r="Z77" s="72">
        <v>45017</v>
      </c>
      <c r="AA77" s="72">
        <v>45047</v>
      </c>
      <c r="AB77" s="2" t="s">
        <v>84</v>
      </c>
      <c r="AC77" s="70" t="s">
        <v>57</v>
      </c>
      <c r="AD77" s="2" t="s">
        <v>61</v>
      </c>
    </row>
    <row r="78" spans="1:30" ht="94.5" x14ac:dyDescent="0.25">
      <c r="A78" s="54">
        <f t="shared" si="3"/>
        <v>59</v>
      </c>
      <c r="B78" s="61">
        <f t="shared" si="2"/>
        <v>53</v>
      </c>
      <c r="C78" s="2" t="s">
        <v>206</v>
      </c>
      <c r="D78" s="104" t="s">
        <v>207</v>
      </c>
      <c r="E78" s="105" t="s">
        <v>179</v>
      </c>
      <c r="F78" s="2" t="s">
        <v>64</v>
      </c>
      <c r="G78" s="2">
        <v>642</v>
      </c>
      <c r="H78" s="2" t="s">
        <v>56</v>
      </c>
      <c r="I78" s="70">
        <v>1</v>
      </c>
      <c r="J78" s="70" t="s">
        <v>39</v>
      </c>
      <c r="K78" s="70" t="s">
        <v>40</v>
      </c>
      <c r="L78" s="103">
        <f>SUM(M78:X78)</f>
        <v>2770000</v>
      </c>
      <c r="M78" s="1"/>
      <c r="N78" s="1">
        <f>3270000-500000</f>
        <v>2770000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70" t="s">
        <v>57</v>
      </c>
      <c r="Z78" s="72">
        <v>44958</v>
      </c>
      <c r="AA78" s="72">
        <v>45078</v>
      </c>
      <c r="AB78" s="2" t="s">
        <v>84</v>
      </c>
      <c r="AC78" s="70" t="s">
        <v>57</v>
      </c>
      <c r="AD78" s="2" t="s">
        <v>61</v>
      </c>
    </row>
    <row r="79" spans="1:30" ht="94.5" x14ac:dyDescent="0.25">
      <c r="A79" s="54">
        <f t="shared" si="3"/>
        <v>60</v>
      </c>
      <c r="B79" s="61">
        <f t="shared" si="2"/>
        <v>54</v>
      </c>
      <c r="C79" s="74" t="s">
        <v>87</v>
      </c>
      <c r="D79" s="74" t="s">
        <v>81</v>
      </c>
      <c r="E79" s="74" t="s">
        <v>246</v>
      </c>
      <c r="F79" s="74" t="s">
        <v>64</v>
      </c>
      <c r="G79" s="74">
        <v>642</v>
      </c>
      <c r="H79" s="74" t="s">
        <v>56</v>
      </c>
      <c r="I79" s="74">
        <v>1</v>
      </c>
      <c r="J79" s="74" t="s">
        <v>39</v>
      </c>
      <c r="K79" s="74" t="s">
        <v>40</v>
      </c>
      <c r="L79" s="98">
        <f>SUM(M79:X79)</f>
        <v>1250000</v>
      </c>
      <c r="M79" s="106"/>
      <c r="N79" s="106"/>
      <c r="O79" s="106">
        <v>1250000</v>
      </c>
      <c r="P79" s="106"/>
      <c r="Q79" s="106"/>
      <c r="R79" s="106"/>
      <c r="S79" s="106"/>
      <c r="T79" s="106"/>
      <c r="U79" s="106"/>
      <c r="V79" s="106"/>
      <c r="W79" s="106"/>
      <c r="X79" s="106"/>
      <c r="Y79" s="74" t="s">
        <v>57</v>
      </c>
      <c r="Z79" s="77">
        <v>44986</v>
      </c>
      <c r="AA79" s="77">
        <v>45261</v>
      </c>
      <c r="AB79" s="70" t="s">
        <v>84</v>
      </c>
      <c r="AC79" s="74" t="s">
        <v>57</v>
      </c>
      <c r="AD79" s="74" t="s">
        <v>61</v>
      </c>
    </row>
    <row r="80" spans="1:30" ht="94.5" x14ac:dyDescent="0.25">
      <c r="A80" s="54">
        <f t="shared" si="3"/>
        <v>61</v>
      </c>
      <c r="B80" s="61">
        <f t="shared" si="2"/>
        <v>55</v>
      </c>
      <c r="C80" s="62" t="s">
        <v>162</v>
      </c>
      <c r="D80" s="88" t="s">
        <v>163</v>
      </c>
      <c r="E80" s="86" t="s">
        <v>106</v>
      </c>
      <c r="F80" s="62" t="s">
        <v>36</v>
      </c>
      <c r="G80" s="62">
        <v>796</v>
      </c>
      <c r="H80" s="5" t="s">
        <v>107</v>
      </c>
      <c r="I80" s="86">
        <v>304000</v>
      </c>
      <c r="J80" s="5" t="s">
        <v>39</v>
      </c>
      <c r="K80" s="5" t="s">
        <v>40</v>
      </c>
      <c r="L80" s="98">
        <f>SUM(M80:X80)</f>
        <v>750000</v>
      </c>
      <c r="M80" s="79">
        <v>750000</v>
      </c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86" t="s">
        <v>57</v>
      </c>
      <c r="Z80" s="80">
        <v>44927</v>
      </c>
      <c r="AA80" s="80">
        <v>44621</v>
      </c>
      <c r="AB80" s="62" t="s">
        <v>42</v>
      </c>
      <c r="AC80" s="5" t="s">
        <v>41</v>
      </c>
      <c r="AD80" s="62" t="s">
        <v>61</v>
      </c>
    </row>
    <row r="81" spans="1:30" ht="94.5" x14ac:dyDescent="0.25">
      <c r="A81" s="54">
        <f t="shared" si="3"/>
        <v>62</v>
      </c>
      <c r="B81" s="61">
        <f t="shared" si="2"/>
        <v>56</v>
      </c>
      <c r="C81" s="62" t="s">
        <v>162</v>
      </c>
      <c r="D81" s="88" t="s">
        <v>163</v>
      </c>
      <c r="E81" s="86" t="s">
        <v>106</v>
      </c>
      <c r="F81" s="62" t="s">
        <v>36</v>
      </c>
      <c r="G81" s="62">
        <v>796</v>
      </c>
      <c r="H81" s="5" t="s">
        <v>107</v>
      </c>
      <c r="I81" s="5">
        <v>5000</v>
      </c>
      <c r="J81" s="5" t="s">
        <v>39</v>
      </c>
      <c r="K81" s="5" t="s">
        <v>40</v>
      </c>
      <c r="L81" s="98">
        <f t="shared" ref="L81:L89" si="10">SUM(M81:X81)</f>
        <v>1325000</v>
      </c>
      <c r="M81" s="79"/>
      <c r="N81" s="79"/>
      <c r="O81" s="79"/>
      <c r="P81" s="79"/>
      <c r="Q81" s="79"/>
      <c r="R81" s="79"/>
      <c r="S81" s="79"/>
      <c r="T81" s="79">
        <v>1325000</v>
      </c>
      <c r="U81" s="79"/>
      <c r="V81" s="79"/>
      <c r="W81" s="79"/>
      <c r="X81" s="79"/>
      <c r="Y81" s="86" t="s">
        <v>57</v>
      </c>
      <c r="Z81" s="80">
        <v>45139</v>
      </c>
      <c r="AA81" s="80">
        <v>45170</v>
      </c>
      <c r="AB81" s="62" t="s">
        <v>42</v>
      </c>
      <c r="AC81" s="5" t="s">
        <v>41</v>
      </c>
      <c r="AD81" s="62" t="s">
        <v>61</v>
      </c>
    </row>
    <row r="82" spans="1:30" ht="94.5" x14ac:dyDescent="0.25">
      <c r="A82" s="54">
        <f t="shared" si="3"/>
        <v>63</v>
      </c>
      <c r="B82" s="61">
        <f t="shared" si="2"/>
        <v>57</v>
      </c>
      <c r="C82" s="62" t="s">
        <v>162</v>
      </c>
      <c r="D82" s="88" t="s">
        <v>163</v>
      </c>
      <c r="E82" s="86" t="s">
        <v>247</v>
      </c>
      <c r="F82" s="62" t="s">
        <v>36</v>
      </c>
      <c r="G82" s="62">
        <v>796</v>
      </c>
      <c r="H82" s="5" t="s">
        <v>107</v>
      </c>
      <c r="I82" s="5">
        <v>2000</v>
      </c>
      <c r="J82" s="5" t="s">
        <v>39</v>
      </c>
      <c r="K82" s="5" t="s">
        <v>40</v>
      </c>
      <c r="L82" s="98">
        <f t="shared" si="10"/>
        <v>135000</v>
      </c>
      <c r="M82" s="87">
        <v>135000</v>
      </c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6" t="s">
        <v>57</v>
      </c>
      <c r="Z82" s="80">
        <v>44927</v>
      </c>
      <c r="AA82" s="80">
        <v>44958</v>
      </c>
      <c r="AB82" s="62" t="s">
        <v>42</v>
      </c>
      <c r="AC82" s="5" t="s">
        <v>41</v>
      </c>
      <c r="AD82" s="62" t="s">
        <v>61</v>
      </c>
    </row>
    <row r="83" spans="1:30" ht="94.5" x14ac:dyDescent="0.25">
      <c r="A83" s="54">
        <f t="shared" si="3"/>
        <v>64</v>
      </c>
      <c r="B83" s="61">
        <f t="shared" si="2"/>
        <v>58</v>
      </c>
      <c r="C83" s="62" t="s">
        <v>162</v>
      </c>
      <c r="D83" s="88" t="s">
        <v>163</v>
      </c>
      <c r="E83" s="5" t="s">
        <v>248</v>
      </c>
      <c r="F83" s="62" t="s">
        <v>36</v>
      </c>
      <c r="G83" s="62">
        <v>796</v>
      </c>
      <c r="H83" s="5" t="s">
        <v>107</v>
      </c>
      <c r="I83" s="5">
        <v>15000</v>
      </c>
      <c r="J83" s="5" t="s">
        <v>39</v>
      </c>
      <c r="K83" s="5" t="s">
        <v>40</v>
      </c>
      <c r="L83" s="98">
        <f t="shared" si="10"/>
        <v>135000</v>
      </c>
      <c r="M83" s="82"/>
      <c r="N83" s="82"/>
      <c r="O83" s="82"/>
      <c r="P83" s="82">
        <v>135000</v>
      </c>
      <c r="Q83" s="82"/>
      <c r="R83" s="82"/>
      <c r="S83" s="82"/>
      <c r="T83" s="82"/>
      <c r="U83" s="82"/>
      <c r="V83" s="82"/>
      <c r="W83" s="82"/>
      <c r="X83" s="82"/>
      <c r="Y83" s="107" t="s">
        <v>57</v>
      </c>
      <c r="Z83" s="80">
        <v>45017</v>
      </c>
      <c r="AA83" s="80">
        <v>45047</v>
      </c>
      <c r="AB83" s="62" t="s">
        <v>42</v>
      </c>
      <c r="AC83" s="5" t="s">
        <v>57</v>
      </c>
      <c r="AD83" s="62" t="s">
        <v>61</v>
      </c>
    </row>
    <row r="84" spans="1:30" ht="94.5" x14ac:dyDescent="0.25">
      <c r="A84" s="54">
        <f t="shared" si="3"/>
        <v>65</v>
      </c>
      <c r="B84" s="61">
        <f t="shared" si="2"/>
        <v>59</v>
      </c>
      <c r="C84" s="62" t="s">
        <v>162</v>
      </c>
      <c r="D84" s="88" t="s">
        <v>163</v>
      </c>
      <c r="E84" s="5" t="s">
        <v>247</v>
      </c>
      <c r="F84" s="62" t="s">
        <v>36</v>
      </c>
      <c r="G84" s="62">
        <v>796</v>
      </c>
      <c r="H84" s="5" t="s">
        <v>107</v>
      </c>
      <c r="I84" s="5">
        <v>40000</v>
      </c>
      <c r="J84" s="5" t="s">
        <v>39</v>
      </c>
      <c r="K84" s="5" t="s">
        <v>40</v>
      </c>
      <c r="L84" s="98">
        <f t="shared" si="10"/>
        <v>135000</v>
      </c>
      <c r="M84" s="82"/>
      <c r="N84" s="82"/>
      <c r="O84" s="82"/>
      <c r="P84" s="82"/>
      <c r="Q84" s="82"/>
      <c r="R84" s="82"/>
      <c r="S84" s="82"/>
      <c r="T84" s="82">
        <v>135000</v>
      </c>
      <c r="U84" s="82"/>
      <c r="V84" s="82"/>
      <c r="W84" s="82"/>
      <c r="X84" s="82"/>
      <c r="Y84" s="107" t="s">
        <v>57</v>
      </c>
      <c r="Z84" s="80">
        <v>45139</v>
      </c>
      <c r="AA84" s="80">
        <v>45170</v>
      </c>
      <c r="AB84" s="62" t="s">
        <v>42</v>
      </c>
      <c r="AC84" s="5" t="s">
        <v>57</v>
      </c>
      <c r="AD84" s="62" t="s">
        <v>61</v>
      </c>
    </row>
    <row r="85" spans="1:30" ht="94.5" x14ac:dyDescent="0.25">
      <c r="A85" s="54">
        <f t="shared" si="3"/>
        <v>66</v>
      </c>
      <c r="B85" s="61">
        <f t="shared" si="2"/>
        <v>60</v>
      </c>
      <c r="C85" s="62" t="s">
        <v>162</v>
      </c>
      <c r="D85" s="88" t="s">
        <v>163</v>
      </c>
      <c r="E85" s="5" t="s">
        <v>249</v>
      </c>
      <c r="F85" s="62" t="s">
        <v>36</v>
      </c>
      <c r="G85" s="62">
        <v>796</v>
      </c>
      <c r="H85" s="5" t="s">
        <v>107</v>
      </c>
      <c r="I85" s="5">
        <v>12000</v>
      </c>
      <c r="J85" s="5" t="s">
        <v>39</v>
      </c>
      <c r="K85" s="5" t="s">
        <v>40</v>
      </c>
      <c r="L85" s="98">
        <f t="shared" si="10"/>
        <v>645000</v>
      </c>
      <c r="M85" s="82"/>
      <c r="N85" s="82"/>
      <c r="O85" s="82"/>
      <c r="P85" s="82"/>
      <c r="Q85" s="82"/>
      <c r="R85" s="82"/>
      <c r="S85" s="82"/>
      <c r="T85" s="82"/>
      <c r="U85" s="82">
        <v>645000</v>
      </c>
      <c r="V85" s="82"/>
      <c r="W85" s="82"/>
      <c r="X85" s="82"/>
      <c r="Y85" s="107" t="s">
        <v>57</v>
      </c>
      <c r="Z85" s="80">
        <v>45170</v>
      </c>
      <c r="AA85" s="80">
        <v>45200</v>
      </c>
      <c r="AB85" s="62" t="s">
        <v>42</v>
      </c>
      <c r="AC85" s="5" t="s">
        <v>57</v>
      </c>
      <c r="AD85" s="62" t="s">
        <v>61</v>
      </c>
    </row>
    <row r="86" spans="1:30" ht="94.5" x14ac:dyDescent="0.25">
      <c r="A86" s="54">
        <f t="shared" si="3"/>
        <v>67</v>
      </c>
      <c r="B86" s="61">
        <f t="shared" si="2"/>
        <v>61</v>
      </c>
      <c r="C86" s="62" t="s">
        <v>162</v>
      </c>
      <c r="D86" s="88" t="s">
        <v>163</v>
      </c>
      <c r="E86" s="5" t="s">
        <v>252</v>
      </c>
      <c r="F86" s="62" t="s">
        <v>83</v>
      </c>
      <c r="G86" s="62">
        <v>796</v>
      </c>
      <c r="H86" s="5" t="s">
        <v>107</v>
      </c>
      <c r="I86" s="5">
        <v>75000</v>
      </c>
      <c r="J86" s="5" t="s">
        <v>39</v>
      </c>
      <c r="K86" s="5" t="s">
        <v>40</v>
      </c>
      <c r="L86" s="98">
        <f t="shared" si="10"/>
        <v>672000</v>
      </c>
      <c r="M86" s="82">
        <v>672000</v>
      </c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107" t="s">
        <v>57</v>
      </c>
      <c r="Z86" s="80">
        <v>44927</v>
      </c>
      <c r="AA86" s="80">
        <v>44986</v>
      </c>
      <c r="AB86" s="2" t="s">
        <v>84</v>
      </c>
      <c r="AC86" s="5" t="s">
        <v>57</v>
      </c>
      <c r="AD86" s="62" t="s">
        <v>61</v>
      </c>
    </row>
    <row r="87" spans="1:30" ht="94.5" x14ac:dyDescent="0.25">
      <c r="A87" s="54">
        <f t="shared" si="3"/>
        <v>68</v>
      </c>
      <c r="B87" s="61">
        <f t="shared" si="2"/>
        <v>62</v>
      </c>
      <c r="C87" s="10" t="s">
        <v>162</v>
      </c>
      <c r="D87" s="108" t="s">
        <v>163</v>
      </c>
      <c r="E87" s="109" t="s">
        <v>250</v>
      </c>
      <c r="F87" s="62" t="s">
        <v>83</v>
      </c>
      <c r="G87" s="10">
        <v>642</v>
      </c>
      <c r="H87" s="109" t="s">
        <v>56</v>
      </c>
      <c r="I87" s="110">
        <v>1</v>
      </c>
      <c r="J87" s="109" t="s">
        <v>39</v>
      </c>
      <c r="K87" s="109" t="s">
        <v>40</v>
      </c>
      <c r="L87" s="100">
        <f t="shared" si="10"/>
        <v>6720000</v>
      </c>
      <c r="M87" s="83">
        <v>6720000</v>
      </c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111" t="s">
        <v>57</v>
      </c>
      <c r="Z87" s="6">
        <v>44927</v>
      </c>
      <c r="AA87" s="6">
        <v>45108</v>
      </c>
      <c r="AB87" s="3" t="s">
        <v>84</v>
      </c>
      <c r="AC87" s="109" t="s">
        <v>57</v>
      </c>
      <c r="AD87" s="10" t="s">
        <v>61</v>
      </c>
    </row>
    <row r="88" spans="1:30" ht="94.5" x14ac:dyDescent="0.25">
      <c r="A88" s="54">
        <f t="shared" si="3"/>
        <v>69</v>
      </c>
      <c r="B88" s="61">
        <f t="shared" si="2"/>
        <v>63</v>
      </c>
      <c r="C88" s="10" t="s">
        <v>162</v>
      </c>
      <c r="D88" s="108" t="s">
        <v>163</v>
      </c>
      <c r="E88" s="109" t="s">
        <v>251</v>
      </c>
      <c r="F88" s="62" t="s">
        <v>83</v>
      </c>
      <c r="G88" s="10">
        <v>642</v>
      </c>
      <c r="H88" s="109" t="s">
        <v>56</v>
      </c>
      <c r="I88" s="112">
        <v>1</v>
      </c>
      <c r="J88" s="109" t="s">
        <v>39</v>
      </c>
      <c r="K88" s="109" t="s">
        <v>40</v>
      </c>
      <c r="L88" s="100">
        <f t="shared" si="10"/>
        <v>350000</v>
      </c>
      <c r="M88" s="93">
        <v>350000</v>
      </c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1" t="s">
        <v>57</v>
      </c>
      <c r="Z88" s="6">
        <v>44927</v>
      </c>
      <c r="AA88" s="6">
        <v>44986</v>
      </c>
      <c r="AB88" s="3" t="s">
        <v>84</v>
      </c>
      <c r="AC88" s="109" t="s">
        <v>57</v>
      </c>
      <c r="AD88" s="10" t="s">
        <v>61</v>
      </c>
    </row>
    <row r="89" spans="1:30" ht="94.5" x14ac:dyDescent="0.25">
      <c r="A89" s="54">
        <f t="shared" si="3"/>
        <v>70</v>
      </c>
      <c r="B89" s="61">
        <f t="shared" si="2"/>
        <v>64</v>
      </c>
      <c r="C89" s="2" t="s">
        <v>162</v>
      </c>
      <c r="D89" s="104" t="s">
        <v>163</v>
      </c>
      <c r="E89" s="5" t="s">
        <v>253</v>
      </c>
      <c r="F89" s="62" t="s">
        <v>83</v>
      </c>
      <c r="G89" s="10">
        <v>642</v>
      </c>
      <c r="H89" s="109" t="s">
        <v>56</v>
      </c>
      <c r="I89" s="114">
        <v>1</v>
      </c>
      <c r="J89" s="5" t="s">
        <v>39</v>
      </c>
      <c r="K89" s="5" t="s">
        <v>40</v>
      </c>
      <c r="L89" s="98">
        <f t="shared" si="10"/>
        <v>448000</v>
      </c>
      <c r="M89" s="82">
        <v>448000</v>
      </c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5" t="s">
        <v>57</v>
      </c>
      <c r="Z89" s="67">
        <v>44927</v>
      </c>
      <c r="AA89" s="67">
        <v>45017</v>
      </c>
      <c r="AB89" s="2" t="s">
        <v>84</v>
      </c>
      <c r="AC89" s="5" t="s">
        <v>57</v>
      </c>
      <c r="AD89" s="2" t="s">
        <v>61</v>
      </c>
    </row>
    <row r="90" spans="1:30" ht="94.5" x14ac:dyDescent="0.25">
      <c r="A90" s="54">
        <f t="shared" si="3"/>
        <v>71</v>
      </c>
      <c r="B90" s="61">
        <f t="shared" si="2"/>
        <v>65</v>
      </c>
      <c r="C90" s="74" t="s">
        <v>75</v>
      </c>
      <c r="D90" s="74" t="s">
        <v>102</v>
      </c>
      <c r="E90" s="74" t="s">
        <v>140</v>
      </c>
      <c r="F90" s="115" t="s">
        <v>64</v>
      </c>
      <c r="G90" s="2">
        <v>642</v>
      </c>
      <c r="H90" s="2" t="s">
        <v>56</v>
      </c>
      <c r="I90" s="73">
        <v>200</v>
      </c>
      <c r="J90" s="74" t="s">
        <v>39</v>
      </c>
      <c r="K90" s="74" t="s">
        <v>40</v>
      </c>
      <c r="L90" s="116">
        <f>SUM(M90:X90)</f>
        <v>5400000</v>
      </c>
      <c r="M90" s="116"/>
      <c r="N90" s="116"/>
      <c r="O90" s="116">
        <v>5400000</v>
      </c>
      <c r="P90" s="116"/>
      <c r="Q90" s="116"/>
      <c r="R90" s="116"/>
      <c r="S90" s="116"/>
      <c r="T90" s="116"/>
      <c r="U90" s="116"/>
      <c r="V90" s="116"/>
      <c r="W90" s="116"/>
      <c r="X90" s="116"/>
      <c r="Y90" s="74" t="s">
        <v>57</v>
      </c>
      <c r="Z90" s="77">
        <v>44986</v>
      </c>
      <c r="AA90" s="77">
        <v>45017</v>
      </c>
      <c r="AB90" s="70" t="s">
        <v>77</v>
      </c>
      <c r="AC90" s="74" t="s">
        <v>57</v>
      </c>
      <c r="AD90" s="74" t="s">
        <v>61</v>
      </c>
    </row>
    <row r="91" spans="1:30" ht="94.5" x14ac:dyDescent="0.25">
      <c r="A91" s="54">
        <f t="shared" si="3"/>
        <v>72</v>
      </c>
      <c r="B91" s="61">
        <f t="shared" si="2"/>
        <v>66</v>
      </c>
      <c r="C91" s="62" t="s">
        <v>75</v>
      </c>
      <c r="D91" s="62" t="s">
        <v>102</v>
      </c>
      <c r="E91" s="62" t="s">
        <v>140</v>
      </c>
      <c r="F91" s="62" t="s">
        <v>64</v>
      </c>
      <c r="G91" s="74">
        <v>642</v>
      </c>
      <c r="H91" s="74" t="s">
        <v>56</v>
      </c>
      <c r="I91" s="62">
        <v>200</v>
      </c>
      <c r="J91" s="62" t="s">
        <v>39</v>
      </c>
      <c r="K91" s="62" t="s">
        <v>40</v>
      </c>
      <c r="L91" s="85">
        <f t="shared" ref="L91:L93" si="11">SUM(M91:X91)</f>
        <v>4800000</v>
      </c>
      <c r="M91" s="116"/>
      <c r="N91" s="116"/>
      <c r="O91" s="116"/>
      <c r="P91" s="116"/>
      <c r="Q91" s="116"/>
      <c r="R91" s="116">
        <v>4800000</v>
      </c>
      <c r="S91" s="116"/>
      <c r="T91" s="116"/>
      <c r="U91" s="116"/>
      <c r="V91" s="116"/>
      <c r="W91" s="116"/>
      <c r="X91" s="116"/>
      <c r="Y91" s="62" t="s">
        <v>57</v>
      </c>
      <c r="Z91" s="80">
        <v>45078</v>
      </c>
      <c r="AA91" s="80">
        <v>45108</v>
      </c>
      <c r="AB91" s="2" t="s">
        <v>77</v>
      </c>
      <c r="AC91" s="62" t="s">
        <v>57</v>
      </c>
      <c r="AD91" s="62" t="s">
        <v>61</v>
      </c>
    </row>
    <row r="92" spans="1:30" ht="94.5" x14ac:dyDescent="0.25">
      <c r="A92" s="54">
        <f t="shared" si="3"/>
        <v>73</v>
      </c>
      <c r="B92" s="61">
        <f t="shared" si="2"/>
        <v>67</v>
      </c>
      <c r="C92" s="62" t="s">
        <v>75</v>
      </c>
      <c r="D92" s="62" t="s">
        <v>102</v>
      </c>
      <c r="E92" s="62" t="s">
        <v>140</v>
      </c>
      <c r="F92" s="62" t="s">
        <v>64</v>
      </c>
      <c r="G92" s="62">
        <v>642</v>
      </c>
      <c r="H92" s="62" t="s">
        <v>56</v>
      </c>
      <c r="I92" s="62">
        <v>200</v>
      </c>
      <c r="J92" s="62" t="s">
        <v>39</v>
      </c>
      <c r="K92" s="62" t="s">
        <v>40</v>
      </c>
      <c r="L92" s="85">
        <f t="shared" si="11"/>
        <v>5400000</v>
      </c>
      <c r="M92" s="116"/>
      <c r="N92" s="116"/>
      <c r="O92" s="116"/>
      <c r="P92" s="116"/>
      <c r="Q92" s="116"/>
      <c r="R92" s="116"/>
      <c r="S92" s="116"/>
      <c r="T92" s="116"/>
      <c r="U92" s="116">
        <v>5400000</v>
      </c>
      <c r="V92" s="116"/>
      <c r="W92" s="116"/>
      <c r="X92" s="116"/>
      <c r="Y92" s="62" t="s">
        <v>57</v>
      </c>
      <c r="Z92" s="80">
        <v>45170</v>
      </c>
      <c r="AA92" s="80">
        <v>45200</v>
      </c>
      <c r="AB92" s="2" t="s">
        <v>77</v>
      </c>
      <c r="AC92" s="62" t="s">
        <v>57</v>
      </c>
      <c r="AD92" s="62" t="s">
        <v>61</v>
      </c>
    </row>
    <row r="93" spans="1:30" ht="94.5" x14ac:dyDescent="0.25">
      <c r="A93" s="54">
        <f t="shared" si="3"/>
        <v>74</v>
      </c>
      <c r="B93" s="61">
        <f t="shared" ref="B93:B156" si="12">B92+1</f>
        <v>68</v>
      </c>
      <c r="C93" s="62" t="s">
        <v>75</v>
      </c>
      <c r="D93" s="62" t="s">
        <v>102</v>
      </c>
      <c r="E93" s="62" t="s">
        <v>140</v>
      </c>
      <c r="F93" s="62" t="s">
        <v>64</v>
      </c>
      <c r="G93" s="62">
        <v>642</v>
      </c>
      <c r="H93" s="62" t="s">
        <v>56</v>
      </c>
      <c r="I93" s="62">
        <v>200</v>
      </c>
      <c r="J93" s="62" t="s">
        <v>39</v>
      </c>
      <c r="K93" s="62" t="s">
        <v>40</v>
      </c>
      <c r="L93" s="85">
        <f t="shared" si="11"/>
        <v>4800000</v>
      </c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>
        <v>4800000</v>
      </c>
      <c r="X93" s="116"/>
      <c r="Y93" s="62" t="s">
        <v>57</v>
      </c>
      <c r="Z93" s="80">
        <v>45231</v>
      </c>
      <c r="AA93" s="80">
        <v>45261</v>
      </c>
      <c r="AB93" s="2" t="s">
        <v>77</v>
      </c>
      <c r="AC93" s="62" t="s">
        <v>57</v>
      </c>
      <c r="AD93" s="62" t="s">
        <v>61</v>
      </c>
    </row>
    <row r="94" spans="1:30" ht="94.5" x14ac:dyDescent="0.25">
      <c r="A94" s="54">
        <f t="shared" ref="A94:A157" si="13">A93+1</f>
        <v>75</v>
      </c>
      <c r="B94" s="61">
        <f t="shared" si="12"/>
        <v>69</v>
      </c>
      <c r="C94" s="88" t="s">
        <v>81</v>
      </c>
      <c r="D94" s="88" t="s">
        <v>81</v>
      </c>
      <c r="E94" s="86" t="s">
        <v>108</v>
      </c>
      <c r="F94" s="62" t="s">
        <v>83</v>
      </c>
      <c r="G94" s="62">
        <v>796</v>
      </c>
      <c r="H94" s="62" t="s">
        <v>107</v>
      </c>
      <c r="I94" s="78">
        <v>40000</v>
      </c>
      <c r="J94" s="86" t="s">
        <v>39</v>
      </c>
      <c r="K94" s="86" t="s">
        <v>40</v>
      </c>
      <c r="L94" s="85">
        <f t="shared" ref="L94:L104" si="14">SUM(M94:X94)</f>
        <v>1050000</v>
      </c>
      <c r="M94" s="99"/>
      <c r="N94" s="99"/>
      <c r="O94" s="99"/>
      <c r="P94" s="99"/>
      <c r="Q94" s="99"/>
      <c r="R94" s="99">
        <f>600000+450000</f>
        <v>1050000</v>
      </c>
      <c r="S94" s="99"/>
      <c r="T94" s="99"/>
      <c r="U94" s="99"/>
      <c r="V94" s="99"/>
      <c r="W94" s="99"/>
      <c r="X94" s="99"/>
      <c r="Y94" s="62" t="s">
        <v>86</v>
      </c>
      <c r="Z94" s="80">
        <v>45078</v>
      </c>
      <c r="AA94" s="80">
        <v>45108</v>
      </c>
      <c r="AB94" s="2" t="s">
        <v>84</v>
      </c>
      <c r="AC94" s="62" t="s">
        <v>86</v>
      </c>
      <c r="AD94" s="62" t="s">
        <v>61</v>
      </c>
    </row>
    <row r="95" spans="1:30" ht="94.5" x14ac:dyDescent="0.25">
      <c r="A95" s="54">
        <f t="shared" si="13"/>
        <v>76</v>
      </c>
      <c r="B95" s="61">
        <f t="shared" si="12"/>
        <v>70</v>
      </c>
      <c r="C95" s="88" t="s">
        <v>81</v>
      </c>
      <c r="D95" s="88" t="s">
        <v>81</v>
      </c>
      <c r="E95" s="117" t="s">
        <v>110</v>
      </c>
      <c r="F95" s="86" t="s">
        <v>109</v>
      </c>
      <c r="G95" s="118">
        <v>642</v>
      </c>
      <c r="H95" s="62" t="s">
        <v>56</v>
      </c>
      <c r="I95" s="78">
        <v>1</v>
      </c>
      <c r="J95" s="86" t="s">
        <v>39</v>
      </c>
      <c r="K95" s="86" t="s">
        <v>40</v>
      </c>
      <c r="L95" s="85">
        <f t="shared" si="14"/>
        <v>600000</v>
      </c>
      <c r="M95" s="79"/>
      <c r="N95" s="79"/>
      <c r="O95" s="79"/>
      <c r="P95" s="79"/>
      <c r="Q95" s="79"/>
      <c r="R95" s="79">
        <v>600000</v>
      </c>
      <c r="S95" s="79"/>
      <c r="T95" s="79"/>
      <c r="U95" s="79"/>
      <c r="V95" s="79"/>
      <c r="W95" s="79"/>
      <c r="X95" s="79"/>
      <c r="Y95" s="62" t="s">
        <v>86</v>
      </c>
      <c r="Z95" s="80">
        <v>45078</v>
      </c>
      <c r="AA95" s="80">
        <v>45108</v>
      </c>
      <c r="AB95" s="2" t="s">
        <v>84</v>
      </c>
      <c r="AC95" s="86" t="s">
        <v>86</v>
      </c>
      <c r="AD95" s="62" t="s">
        <v>61</v>
      </c>
    </row>
    <row r="96" spans="1:30" ht="94.5" x14ac:dyDescent="0.25">
      <c r="A96" s="54">
        <f t="shared" si="13"/>
        <v>77</v>
      </c>
      <c r="B96" s="61">
        <f t="shared" si="12"/>
        <v>71</v>
      </c>
      <c r="C96" s="10" t="s">
        <v>75</v>
      </c>
      <c r="D96" s="65" t="s">
        <v>113</v>
      </c>
      <c r="E96" s="109" t="s">
        <v>254</v>
      </c>
      <c r="F96" s="109" t="s">
        <v>109</v>
      </c>
      <c r="G96" s="119">
        <v>642</v>
      </c>
      <c r="H96" s="109" t="s">
        <v>56</v>
      </c>
      <c r="I96" s="109">
        <v>1</v>
      </c>
      <c r="J96" s="109" t="s">
        <v>39</v>
      </c>
      <c r="K96" s="109" t="s">
        <v>40</v>
      </c>
      <c r="L96" s="94">
        <f>SUM(M96:X96)</f>
        <v>1000000</v>
      </c>
      <c r="M96" s="83"/>
      <c r="N96" s="83">
        <v>1000000</v>
      </c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109" t="s">
        <v>57</v>
      </c>
      <c r="Z96" s="120">
        <v>44958</v>
      </c>
      <c r="AA96" s="120">
        <v>44986</v>
      </c>
      <c r="AB96" s="3" t="s">
        <v>84</v>
      </c>
      <c r="AC96" s="10" t="s">
        <v>57</v>
      </c>
      <c r="AD96" s="10" t="s">
        <v>61</v>
      </c>
    </row>
    <row r="97" spans="1:30" ht="94.5" x14ac:dyDescent="0.25">
      <c r="A97" s="54">
        <f t="shared" si="13"/>
        <v>78</v>
      </c>
      <c r="B97" s="61">
        <f t="shared" si="12"/>
        <v>72</v>
      </c>
      <c r="C97" s="3" t="s">
        <v>93</v>
      </c>
      <c r="D97" s="3" t="s">
        <v>227</v>
      </c>
      <c r="E97" s="5" t="s">
        <v>195</v>
      </c>
      <c r="F97" s="5" t="s">
        <v>109</v>
      </c>
      <c r="G97" s="2">
        <v>642</v>
      </c>
      <c r="H97" s="2" t="s">
        <v>56</v>
      </c>
      <c r="I97" s="5">
        <v>1</v>
      </c>
      <c r="J97" s="5" t="s">
        <v>39</v>
      </c>
      <c r="K97" s="5" t="s">
        <v>40</v>
      </c>
      <c r="L97" s="98">
        <f>SUM(M97:X97)</f>
        <v>1200000</v>
      </c>
      <c r="M97" s="82"/>
      <c r="N97" s="82">
        <v>1200000</v>
      </c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5" t="s">
        <v>57</v>
      </c>
      <c r="Z97" s="121">
        <v>44958</v>
      </c>
      <c r="AA97" s="121">
        <v>45017</v>
      </c>
      <c r="AB97" s="2" t="s">
        <v>77</v>
      </c>
      <c r="AC97" s="2" t="s">
        <v>57</v>
      </c>
      <c r="AD97" s="2" t="s">
        <v>61</v>
      </c>
    </row>
    <row r="98" spans="1:30" ht="71.25" customHeight="1" x14ac:dyDescent="0.25">
      <c r="A98" s="54">
        <f t="shared" si="13"/>
        <v>79</v>
      </c>
      <c r="B98" s="61">
        <f t="shared" si="12"/>
        <v>73</v>
      </c>
      <c r="C98" s="62" t="s">
        <v>127</v>
      </c>
      <c r="D98" s="62" t="s">
        <v>127</v>
      </c>
      <c r="E98" s="62" t="s">
        <v>103</v>
      </c>
      <c r="F98" s="62" t="s">
        <v>64</v>
      </c>
      <c r="G98" s="62">
        <v>642</v>
      </c>
      <c r="H98" s="62" t="s">
        <v>56</v>
      </c>
      <c r="I98" s="62">
        <v>1</v>
      </c>
      <c r="J98" s="62" t="s">
        <v>39</v>
      </c>
      <c r="K98" s="62" t="s">
        <v>40</v>
      </c>
      <c r="L98" s="85">
        <f t="shared" si="14"/>
        <v>1344000</v>
      </c>
      <c r="M98" s="85">
        <v>1344000</v>
      </c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62" t="s">
        <v>57</v>
      </c>
      <c r="Z98" s="80">
        <v>44927</v>
      </c>
      <c r="AA98" s="80">
        <v>45017</v>
      </c>
      <c r="AB98" s="2" t="s">
        <v>84</v>
      </c>
      <c r="AC98" s="62" t="s">
        <v>57</v>
      </c>
      <c r="AD98" s="62" t="s">
        <v>61</v>
      </c>
    </row>
    <row r="99" spans="1:30" ht="78" customHeight="1" x14ac:dyDescent="0.25">
      <c r="A99" s="54">
        <f t="shared" si="13"/>
        <v>80</v>
      </c>
      <c r="B99" s="61">
        <f t="shared" si="12"/>
        <v>74</v>
      </c>
      <c r="C99" s="62" t="s">
        <v>85</v>
      </c>
      <c r="D99" s="62" t="s">
        <v>85</v>
      </c>
      <c r="E99" s="95" t="s">
        <v>134</v>
      </c>
      <c r="F99" s="62" t="s">
        <v>64</v>
      </c>
      <c r="G99" s="92">
        <v>642</v>
      </c>
      <c r="H99" s="62" t="s">
        <v>56</v>
      </c>
      <c r="I99" s="62">
        <v>1</v>
      </c>
      <c r="J99" s="62" t="s">
        <v>39</v>
      </c>
      <c r="K99" s="62" t="s">
        <v>40</v>
      </c>
      <c r="L99" s="85">
        <f t="shared" si="14"/>
        <v>2400000</v>
      </c>
      <c r="M99" s="99"/>
      <c r="N99" s="99"/>
      <c r="O99" s="99">
        <v>2400000</v>
      </c>
      <c r="P99" s="99"/>
      <c r="Q99" s="99"/>
      <c r="R99" s="99"/>
      <c r="S99" s="99"/>
      <c r="T99" s="99"/>
      <c r="U99" s="99"/>
      <c r="V99" s="99"/>
      <c r="W99" s="99"/>
      <c r="X99" s="99"/>
      <c r="Y99" s="62" t="s">
        <v>57</v>
      </c>
      <c r="Z99" s="80">
        <v>44986</v>
      </c>
      <c r="AA99" s="80">
        <v>45047</v>
      </c>
      <c r="AB99" s="2" t="s">
        <v>77</v>
      </c>
      <c r="AC99" s="62" t="s">
        <v>57</v>
      </c>
      <c r="AD99" s="62" t="s">
        <v>61</v>
      </c>
    </row>
    <row r="100" spans="1:30" ht="74.25" customHeight="1" x14ac:dyDescent="0.25">
      <c r="A100" s="54">
        <f t="shared" si="13"/>
        <v>81</v>
      </c>
      <c r="B100" s="61">
        <f t="shared" si="12"/>
        <v>75</v>
      </c>
      <c r="C100" s="74" t="s">
        <v>93</v>
      </c>
      <c r="D100" s="74" t="s">
        <v>76</v>
      </c>
      <c r="E100" s="74" t="s">
        <v>94</v>
      </c>
      <c r="F100" s="74" t="s">
        <v>64</v>
      </c>
      <c r="G100" s="74">
        <v>642</v>
      </c>
      <c r="H100" s="74" t="s">
        <v>56</v>
      </c>
      <c r="I100" s="74">
        <v>1</v>
      </c>
      <c r="J100" s="74" t="s">
        <v>39</v>
      </c>
      <c r="K100" s="74" t="s">
        <v>40</v>
      </c>
      <c r="L100" s="85">
        <f t="shared" si="14"/>
        <v>8000000</v>
      </c>
      <c r="M100" s="76"/>
      <c r="N100" s="76"/>
      <c r="O100" s="76">
        <v>8000000</v>
      </c>
      <c r="P100" s="76"/>
      <c r="Q100" s="76"/>
      <c r="R100" s="76"/>
      <c r="S100" s="76"/>
      <c r="T100" s="76"/>
      <c r="U100" s="76"/>
      <c r="V100" s="76"/>
      <c r="W100" s="76"/>
      <c r="X100" s="76"/>
      <c r="Y100" s="74" t="s">
        <v>86</v>
      </c>
      <c r="Z100" s="72">
        <v>44986</v>
      </c>
      <c r="AA100" s="72">
        <v>45047</v>
      </c>
      <c r="AB100" s="70" t="s">
        <v>77</v>
      </c>
      <c r="AC100" s="62" t="s">
        <v>57</v>
      </c>
      <c r="AD100" s="62" t="s">
        <v>61</v>
      </c>
    </row>
    <row r="101" spans="1:30" ht="71.25" customHeight="1" x14ac:dyDescent="0.25">
      <c r="A101" s="54">
        <f t="shared" si="13"/>
        <v>82</v>
      </c>
      <c r="B101" s="61">
        <f t="shared" si="12"/>
        <v>76</v>
      </c>
      <c r="C101" s="62" t="s">
        <v>93</v>
      </c>
      <c r="D101" s="62" t="s">
        <v>76</v>
      </c>
      <c r="E101" s="74" t="s">
        <v>94</v>
      </c>
      <c r="F101" s="62" t="s">
        <v>64</v>
      </c>
      <c r="G101" s="62">
        <v>642</v>
      </c>
      <c r="H101" s="62" t="s">
        <v>56</v>
      </c>
      <c r="I101" s="62">
        <v>1</v>
      </c>
      <c r="J101" s="62" t="s">
        <v>39</v>
      </c>
      <c r="K101" s="62" t="s">
        <v>40</v>
      </c>
      <c r="L101" s="85">
        <f t="shared" si="14"/>
        <v>8000000</v>
      </c>
      <c r="M101" s="76"/>
      <c r="N101" s="76"/>
      <c r="O101" s="76"/>
      <c r="P101" s="76"/>
      <c r="Q101" s="76"/>
      <c r="R101" s="76"/>
      <c r="S101" s="76">
        <v>8000000</v>
      </c>
      <c r="T101" s="76"/>
      <c r="U101" s="76"/>
      <c r="V101" s="76"/>
      <c r="W101" s="76"/>
      <c r="X101" s="76"/>
      <c r="Y101" s="62" t="s">
        <v>86</v>
      </c>
      <c r="Z101" s="67">
        <v>45108</v>
      </c>
      <c r="AA101" s="67">
        <v>45170</v>
      </c>
      <c r="AB101" s="2" t="s">
        <v>77</v>
      </c>
      <c r="AC101" s="62" t="s">
        <v>57</v>
      </c>
      <c r="AD101" s="62" t="s">
        <v>61</v>
      </c>
    </row>
    <row r="102" spans="1:30" ht="79.5" customHeight="1" x14ac:dyDescent="0.25">
      <c r="A102" s="54">
        <f t="shared" si="13"/>
        <v>83</v>
      </c>
      <c r="B102" s="61">
        <f t="shared" si="12"/>
        <v>77</v>
      </c>
      <c r="C102" s="62" t="s">
        <v>93</v>
      </c>
      <c r="D102" s="62" t="s">
        <v>76</v>
      </c>
      <c r="E102" s="62" t="s">
        <v>94</v>
      </c>
      <c r="F102" s="62" t="s">
        <v>64</v>
      </c>
      <c r="G102" s="81">
        <v>796</v>
      </c>
      <c r="H102" s="81" t="s">
        <v>131</v>
      </c>
      <c r="I102" s="81">
        <v>10</v>
      </c>
      <c r="J102" s="62" t="s">
        <v>39</v>
      </c>
      <c r="K102" s="62" t="s">
        <v>40</v>
      </c>
      <c r="L102" s="85">
        <f t="shared" si="14"/>
        <v>5000000</v>
      </c>
      <c r="M102" s="76"/>
      <c r="N102" s="76"/>
      <c r="O102" s="76"/>
      <c r="P102" s="76"/>
      <c r="Q102" s="76"/>
      <c r="R102" s="76"/>
      <c r="S102" s="76"/>
      <c r="T102" s="76"/>
      <c r="U102" s="76">
        <v>5000000</v>
      </c>
      <c r="V102" s="76"/>
      <c r="W102" s="76"/>
      <c r="X102" s="76"/>
      <c r="Y102" s="74" t="s">
        <v>86</v>
      </c>
      <c r="Z102" s="122">
        <v>45170</v>
      </c>
      <c r="AA102" s="122">
        <v>45200</v>
      </c>
      <c r="AB102" s="2" t="s">
        <v>77</v>
      </c>
      <c r="AC102" s="62" t="s">
        <v>57</v>
      </c>
      <c r="AD102" s="62" t="s">
        <v>61</v>
      </c>
    </row>
    <row r="103" spans="1:30" ht="87" customHeight="1" x14ac:dyDescent="0.25">
      <c r="A103" s="54">
        <f t="shared" si="13"/>
        <v>84</v>
      </c>
      <c r="B103" s="61">
        <f t="shared" si="12"/>
        <v>78</v>
      </c>
      <c r="C103" s="62" t="s">
        <v>93</v>
      </c>
      <c r="D103" s="62" t="s">
        <v>76</v>
      </c>
      <c r="E103" s="62" t="s">
        <v>94</v>
      </c>
      <c r="F103" s="62" t="s">
        <v>64</v>
      </c>
      <c r="G103" s="81">
        <v>796</v>
      </c>
      <c r="H103" s="81" t="s">
        <v>131</v>
      </c>
      <c r="I103" s="81">
        <v>10</v>
      </c>
      <c r="J103" s="62" t="s">
        <v>39</v>
      </c>
      <c r="K103" s="62" t="s">
        <v>40</v>
      </c>
      <c r="L103" s="85">
        <f t="shared" si="14"/>
        <v>6000000</v>
      </c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>
        <v>6000000</v>
      </c>
      <c r="X103" s="76"/>
      <c r="Y103" s="74" t="s">
        <v>86</v>
      </c>
      <c r="Z103" s="122">
        <v>45231</v>
      </c>
      <c r="AA103" s="122">
        <v>45261</v>
      </c>
      <c r="AB103" s="2" t="s">
        <v>77</v>
      </c>
      <c r="AC103" s="62" t="s">
        <v>57</v>
      </c>
      <c r="AD103" s="62" t="s">
        <v>61</v>
      </c>
    </row>
    <row r="104" spans="1:30" ht="94.5" x14ac:dyDescent="0.25">
      <c r="A104" s="54">
        <f t="shared" si="13"/>
        <v>85</v>
      </c>
      <c r="B104" s="61">
        <f t="shared" si="12"/>
        <v>79</v>
      </c>
      <c r="C104" s="2" t="s">
        <v>93</v>
      </c>
      <c r="D104" s="104" t="s">
        <v>229</v>
      </c>
      <c r="E104" s="123" t="s">
        <v>180</v>
      </c>
      <c r="F104" s="62" t="s">
        <v>64</v>
      </c>
      <c r="G104" s="2">
        <v>642</v>
      </c>
      <c r="H104" s="81" t="s">
        <v>131</v>
      </c>
      <c r="I104" s="114"/>
      <c r="J104" s="62" t="s">
        <v>39</v>
      </c>
      <c r="K104" s="62" t="s">
        <v>40</v>
      </c>
      <c r="L104" s="85">
        <f t="shared" si="14"/>
        <v>1900000</v>
      </c>
      <c r="M104" s="82"/>
      <c r="N104" s="82"/>
      <c r="O104" s="82"/>
      <c r="P104" s="82">
        <v>1900000</v>
      </c>
      <c r="Q104" s="82"/>
      <c r="R104" s="82"/>
      <c r="S104" s="82"/>
      <c r="T104" s="82"/>
      <c r="U104" s="82"/>
      <c r="V104" s="82"/>
      <c r="W104" s="82"/>
      <c r="X104" s="82"/>
      <c r="Y104" s="5" t="s">
        <v>57</v>
      </c>
      <c r="Z104" s="122">
        <v>45017</v>
      </c>
      <c r="AA104" s="122">
        <v>45047</v>
      </c>
      <c r="AB104" s="2" t="s">
        <v>84</v>
      </c>
      <c r="AC104" s="5" t="s">
        <v>57</v>
      </c>
      <c r="AD104" s="62" t="s">
        <v>61</v>
      </c>
    </row>
    <row r="105" spans="1:30" ht="110.25" x14ac:dyDescent="0.25">
      <c r="A105" s="54">
        <f t="shared" si="13"/>
        <v>86</v>
      </c>
      <c r="B105" s="61">
        <f t="shared" si="12"/>
        <v>80</v>
      </c>
      <c r="C105" s="62" t="s">
        <v>65</v>
      </c>
      <c r="D105" s="62" t="s">
        <v>66</v>
      </c>
      <c r="E105" s="62" t="s">
        <v>255</v>
      </c>
      <c r="F105" s="62" t="s">
        <v>36</v>
      </c>
      <c r="G105" s="62">
        <v>642</v>
      </c>
      <c r="H105" s="62" t="s">
        <v>56</v>
      </c>
      <c r="I105" s="62">
        <v>1</v>
      </c>
      <c r="J105" s="62" t="s">
        <v>39</v>
      </c>
      <c r="K105" s="62" t="s">
        <v>40</v>
      </c>
      <c r="L105" s="79">
        <f>SUM(M105:X105)</f>
        <v>2047800</v>
      </c>
      <c r="M105" s="79">
        <v>2047800</v>
      </c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62" t="s">
        <v>67</v>
      </c>
      <c r="Z105" s="80">
        <v>44927</v>
      </c>
      <c r="AA105" s="80">
        <v>45261</v>
      </c>
      <c r="AB105" s="62" t="s">
        <v>42</v>
      </c>
      <c r="AC105" s="62" t="s">
        <v>41</v>
      </c>
      <c r="AD105" s="62" t="s">
        <v>43</v>
      </c>
    </row>
    <row r="106" spans="1:30" ht="94.5" x14ac:dyDescent="0.25">
      <c r="A106" s="54">
        <f t="shared" si="13"/>
        <v>87</v>
      </c>
      <c r="B106" s="61">
        <f t="shared" si="12"/>
        <v>81</v>
      </c>
      <c r="C106" s="62" t="s">
        <v>68</v>
      </c>
      <c r="D106" s="62" t="s">
        <v>69</v>
      </c>
      <c r="E106" s="62" t="s">
        <v>257</v>
      </c>
      <c r="F106" s="62" t="s">
        <v>36</v>
      </c>
      <c r="G106" s="62">
        <v>642</v>
      </c>
      <c r="H106" s="62" t="s">
        <v>56</v>
      </c>
      <c r="I106" s="62">
        <v>1</v>
      </c>
      <c r="J106" s="62" t="s">
        <v>39</v>
      </c>
      <c r="K106" s="62" t="s">
        <v>40</v>
      </c>
      <c r="L106" s="79">
        <f>SUM(M106:X106)</f>
        <v>17750800</v>
      </c>
      <c r="M106" s="85">
        <f>12494800+1752000+1752000+1752000</f>
        <v>17750800</v>
      </c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62" t="s">
        <v>57</v>
      </c>
      <c r="Z106" s="80">
        <v>44927</v>
      </c>
      <c r="AA106" s="80">
        <v>45261</v>
      </c>
      <c r="AB106" s="62" t="s">
        <v>42</v>
      </c>
      <c r="AC106" s="62" t="s">
        <v>41</v>
      </c>
      <c r="AD106" s="62" t="s">
        <v>61</v>
      </c>
    </row>
    <row r="107" spans="1:30" ht="94.5" x14ac:dyDescent="0.25">
      <c r="A107" s="54">
        <f t="shared" si="13"/>
        <v>88</v>
      </c>
      <c r="B107" s="61">
        <f t="shared" si="12"/>
        <v>82</v>
      </c>
      <c r="C107" s="62" t="s">
        <v>68</v>
      </c>
      <c r="D107" s="62" t="s">
        <v>69</v>
      </c>
      <c r="E107" s="62" t="s">
        <v>256</v>
      </c>
      <c r="F107" s="62" t="s">
        <v>36</v>
      </c>
      <c r="G107" s="62">
        <v>642</v>
      </c>
      <c r="H107" s="62" t="s">
        <v>56</v>
      </c>
      <c r="I107" s="62">
        <v>1</v>
      </c>
      <c r="J107" s="62" t="s">
        <v>39</v>
      </c>
      <c r="K107" s="62" t="s">
        <v>40</v>
      </c>
      <c r="L107" s="79">
        <f t="shared" ref="L107" si="15">SUM(M107:X107)</f>
        <v>9719800</v>
      </c>
      <c r="M107" s="85">
        <v>9719800</v>
      </c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62" t="s">
        <v>57</v>
      </c>
      <c r="Z107" s="80">
        <v>44927</v>
      </c>
      <c r="AA107" s="80">
        <v>45261</v>
      </c>
      <c r="AB107" s="62" t="s">
        <v>42</v>
      </c>
      <c r="AC107" s="62" t="s">
        <v>41</v>
      </c>
      <c r="AD107" s="62" t="s">
        <v>61</v>
      </c>
    </row>
    <row r="108" spans="1:30" ht="94.5" x14ac:dyDescent="0.25">
      <c r="A108" s="54">
        <f t="shared" si="13"/>
        <v>89</v>
      </c>
      <c r="B108" s="61">
        <f t="shared" si="12"/>
        <v>83</v>
      </c>
      <c r="C108" s="62" t="s">
        <v>65</v>
      </c>
      <c r="D108" s="62" t="s">
        <v>71</v>
      </c>
      <c r="E108" s="62" t="s">
        <v>258</v>
      </c>
      <c r="F108" s="62" t="s">
        <v>36</v>
      </c>
      <c r="G108" s="62">
        <v>642</v>
      </c>
      <c r="H108" s="62" t="s">
        <v>56</v>
      </c>
      <c r="I108" s="62">
        <v>1</v>
      </c>
      <c r="J108" s="62" t="s">
        <v>39</v>
      </c>
      <c r="K108" s="62" t="s">
        <v>40</v>
      </c>
      <c r="L108" s="79">
        <f>SUM(M108:X108)</f>
        <v>3168000</v>
      </c>
      <c r="M108" s="79">
        <v>3168000</v>
      </c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62" t="s">
        <v>57</v>
      </c>
      <c r="Z108" s="80">
        <v>44927</v>
      </c>
      <c r="AA108" s="80">
        <v>45261</v>
      </c>
      <c r="AB108" s="62" t="s">
        <v>42</v>
      </c>
      <c r="AC108" s="62" t="s">
        <v>41</v>
      </c>
      <c r="AD108" s="62" t="s">
        <v>61</v>
      </c>
    </row>
    <row r="109" spans="1:30" ht="94.5" x14ac:dyDescent="0.25">
      <c r="A109" s="54">
        <f t="shared" si="13"/>
        <v>90</v>
      </c>
      <c r="B109" s="61">
        <f t="shared" si="12"/>
        <v>84</v>
      </c>
      <c r="C109" s="62" t="s">
        <v>65</v>
      </c>
      <c r="D109" s="62" t="s">
        <v>71</v>
      </c>
      <c r="E109" s="62" t="s">
        <v>259</v>
      </c>
      <c r="F109" s="62" t="s">
        <v>36</v>
      </c>
      <c r="G109" s="62">
        <v>642</v>
      </c>
      <c r="H109" s="62" t="s">
        <v>56</v>
      </c>
      <c r="I109" s="62">
        <v>1</v>
      </c>
      <c r="J109" s="62" t="s">
        <v>39</v>
      </c>
      <c r="K109" s="62" t="s">
        <v>40</v>
      </c>
      <c r="L109" s="79">
        <f t="shared" ref="L109:L114" si="16">SUM(M109:X109)</f>
        <v>720000</v>
      </c>
      <c r="M109" s="79">
        <v>720000</v>
      </c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62" t="s">
        <v>57</v>
      </c>
      <c r="Z109" s="80">
        <v>44927</v>
      </c>
      <c r="AA109" s="80">
        <v>45261</v>
      </c>
      <c r="AB109" s="62" t="s">
        <v>42</v>
      </c>
      <c r="AC109" s="62" t="s">
        <v>41</v>
      </c>
      <c r="AD109" s="62" t="s">
        <v>61</v>
      </c>
    </row>
    <row r="110" spans="1:30" ht="94.5" x14ac:dyDescent="0.25">
      <c r="A110" s="54">
        <f t="shared" si="13"/>
        <v>91</v>
      </c>
      <c r="B110" s="61">
        <f t="shared" si="12"/>
        <v>85</v>
      </c>
      <c r="C110" s="62" t="s">
        <v>65</v>
      </c>
      <c r="D110" s="62" t="s">
        <v>71</v>
      </c>
      <c r="E110" s="62" t="s">
        <v>260</v>
      </c>
      <c r="F110" s="62" t="s">
        <v>36</v>
      </c>
      <c r="G110" s="62">
        <v>642</v>
      </c>
      <c r="H110" s="62" t="s">
        <v>56</v>
      </c>
      <c r="I110" s="62">
        <v>1</v>
      </c>
      <c r="J110" s="62" t="s">
        <v>39</v>
      </c>
      <c r="K110" s="62" t="s">
        <v>40</v>
      </c>
      <c r="L110" s="79">
        <f t="shared" si="16"/>
        <v>624000</v>
      </c>
      <c r="M110" s="79">
        <f>1044000-420000</f>
        <v>624000</v>
      </c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62" t="s">
        <v>57</v>
      </c>
      <c r="Z110" s="80">
        <v>44927</v>
      </c>
      <c r="AA110" s="80">
        <v>45261</v>
      </c>
      <c r="AB110" s="62" t="s">
        <v>42</v>
      </c>
      <c r="AC110" s="62" t="s">
        <v>41</v>
      </c>
      <c r="AD110" s="62" t="s">
        <v>61</v>
      </c>
    </row>
    <row r="111" spans="1:30" ht="94.5" x14ac:dyDescent="0.25">
      <c r="A111" s="54">
        <f t="shared" si="13"/>
        <v>92</v>
      </c>
      <c r="B111" s="61">
        <f t="shared" si="12"/>
        <v>86</v>
      </c>
      <c r="C111" s="62" t="s">
        <v>65</v>
      </c>
      <c r="D111" s="62" t="s">
        <v>71</v>
      </c>
      <c r="E111" s="62" t="s">
        <v>259</v>
      </c>
      <c r="F111" s="62" t="s">
        <v>36</v>
      </c>
      <c r="G111" s="62">
        <v>642</v>
      </c>
      <c r="H111" s="62" t="s">
        <v>56</v>
      </c>
      <c r="I111" s="62">
        <v>1</v>
      </c>
      <c r="J111" s="62" t="s">
        <v>39</v>
      </c>
      <c r="K111" s="62" t="s">
        <v>40</v>
      </c>
      <c r="L111" s="79">
        <f t="shared" si="16"/>
        <v>950000</v>
      </c>
      <c r="M111" s="79">
        <v>950000</v>
      </c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62" t="s">
        <v>41</v>
      </c>
      <c r="Z111" s="80">
        <v>44927</v>
      </c>
      <c r="AA111" s="80">
        <v>45261</v>
      </c>
      <c r="AB111" s="62" t="s">
        <v>42</v>
      </c>
      <c r="AC111" s="62" t="s">
        <v>41</v>
      </c>
      <c r="AD111" s="62" t="s">
        <v>61</v>
      </c>
    </row>
    <row r="112" spans="1:30" ht="94.5" x14ac:dyDescent="0.25">
      <c r="A112" s="54">
        <f t="shared" si="13"/>
        <v>93</v>
      </c>
      <c r="B112" s="61">
        <f t="shared" si="12"/>
        <v>87</v>
      </c>
      <c r="C112" s="62" t="s">
        <v>72</v>
      </c>
      <c r="D112" s="62" t="s">
        <v>73</v>
      </c>
      <c r="E112" s="62" t="s">
        <v>262</v>
      </c>
      <c r="F112" s="62" t="s">
        <v>36</v>
      </c>
      <c r="G112" s="62" t="s">
        <v>70</v>
      </c>
      <c r="H112" s="62" t="s">
        <v>56</v>
      </c>
      <c r="I112" s="62" t="s">
        <v>74</v>
      </c>
      <c r="J112" s="62" t="s">
        <v>39</v>
      </c>
      <c r="K112" s="62" t="s">
        <v>40</v>
      </c>
      <c r="L112" s="79">
        <f t="shared" si="16"/>
        <v>6100800</v>
      </c>
      <c r="M112" s="79">
        <v>6100800</v>
      </c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62" t="s">
        <v>57</v>
      </c>
      <c r="Z112" s="80">
        <v>44927</v>
      </c>
      <c r="AA112" s="80">
        <v>45261</v>
      </c>
      <c r="AB112" s="62" t="s">
        <v>42</v>
      </c>
      <c r="AC112" s="62" t="s">
        <v>41</v>
      </c>
      <c r="AD112" s="62" t="s">
        <v>61</v>
      </c>
    </row>
    <row r="113" spans="1:30" ht="94.5" x14ac:dyDescent="0.25">
      <c r="A113" s="54">
        <f t="shared" si="13"/>
        <v>94</v>
      </c>
      <c r="B113" s="61">
        <f t="shared" si="12"/>
        <v>88</v>
      </c>
      <c r="C113" s="62" t="s">
        <v>72</v>
      </c>
      <c r="D113" s="62" t="s">
        <v>73</v>
      </c>
      <c r="E113" s="62" t="s">
        <v>261</v>
      </c>
      <c r="F113" s="10" t="s">
        <v>36</v>
      </c>
      <c r="G113" s="62" t="s">
        <v>70</v>
      </c>
      <c r="H113" s="62" t="s">
        <v>56</v>
      </c>
      <c r="I113" s="62" t="s">
        <v>74</v>
      </c>
      <c r="J113" s="62" t="s">
        <v>39</v>
      </c>
      <c r="K113" s="62" t="s">
        <v>40</v>
      </c>
      <c r="L113" s="79">
        <f t="shared" si="16"/>
        <v>2563200</v>
      </c>
      <c r="M113" s="79">
        <v>2563200</v>
      </c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62" t="s">
        <v>57</v>
      </c>
      <c r="Z113" s="80">
        <v>44927</v>
      </c>
      <c r="AA113" s="80">
        <v>45261</v>
      </c>
      <c r="AB113" s="62" t="s">
        <v>42</v>
      </c>
      <c r="AC113" s="62" t="s">
        <v>41</v>
      </c>
      <c r="AD113" s="62" t="s">
        <v>61</v>
      </c>
    </row>
    <row r="114" spans="1:30" ht="94.5" x14ac:dyDescent="0.25">
      <c r="A114" s="54">
        <f t="shared" si="13"/>
        <v>95</v>
      </c>
      <c r="B114" s="61">
        <f t="shared" si="12"/>
        <v>89</v>
      </c>
      <c r="C114" s="62" t="s">
        <v>125</v>
      </c>
      <c r="D114" s="62" t="s">
        <v>126</v>
      </c>
      <c r="E114" s="62" t="s">
        <v>263</v>
      </c>
      <c r="F114" s="62" t="s">
        <v>36</v>
      </c>
      <c r="G114" s="62">
        <v>642</v>
      </c>
      <c r="H114" s="62" t="s">
        <v>56</v>
      </c>
      <c r="I114" s="62">
        <v>1</v>
      </c>
      <c r="J114" s="62" t="s">
        <v>39</v>
      </c>
      <c r="K114" s="62" t="s">
        <v>40</v>
      </c>
      <c r="L114" s="79">
        <f t="shared" si="16"/>
        <v>2500000</v>
      </c>
      <c r="M114" s="106"/>
      <c r="N114" s="106"/>
      <c r="O114" s="106"/>
      <c r="P114" s="106"/>
      <c r="Q114" s="106"/>
      <c r="R114" s="106"/>
      <c r="S114" s="106"/>
      <c r="T114" s="106"/>
      <c r="U114" s="106">
        <v>2500000</v>
      </c>
      <c r="V114" s="106"/>
      <c r="W114" s="106"/>
      <c r="X114" s="106"/>
      <c r="Y114" s="62" t="s">
        <v>57</v>
      </c>
      <c r="Z114" s="80">
        <v>45170</v>
      </c>
      <c r="AA114" s="80">
        <v>45261</v>
      </c>
      <c r="AB114" s="10" t="s">
        <v>42</v>
      </c>
      <c r="AC114" s="62" t="s">
        <v>41</v>
      </c>
      <c r="AD114" s="62" t="s">
        <v>61</v>
      </c>
    </row>
    <row r="115" spans="1:30" ht="94.5" x14ac:dyDescent="0.25">
      <c r="A115" s="54">
        <f t="shared" si="13"/>
        <v>96</v>
      </c>
      <c r="B115" s="61">
        <f t="shared" si="12"/>
        <v>90</v>
      </c>
      <c r="C115" s="62" t="s">
        <v>95</v>
      </c>
      <c r="D115" s="62" t="s">
        <v>96</v>
      </c>
      <c r="E115" s="70" t="s">
        <v>264</v>
      </c>
      <c r="F115" s="62" t="s">
        <v>36</v>
      </c>
      <c r="G115" s="62">
        <v>642</v>
      </c>
      <c r="H115" s="62" t="s">
        <v>56</v>
      </c>
      <c r="I115" s="62">
        <v>1</v>
      </c>
      <c r="J115" s="62" t="s">
        <v>39</v>
      </c>
      <c r="K115" s="62" t="s">
        <v>40</v>
      </c>
      <c r="L115" s="85">
        <f>SUM(M115:X115)</f>
        <v>2880000</v>
      </c>
      <c r="M115" s="85"/>
      <c r="N115" s="85"/>
      <c r="O115" s="85"/>
      <c r="P115" s="85"/>
      <c r="Q115" s="85"/>
      <c r="R115" s="85"/>
      <c r="S115" s="85">
        <v>2880000</v>
      </c>
      <c r="T115" s="85"/>
      <c r="U115" s="85"/>
      <c r="V115" s="85"/>
      <c r="W115" s="85"/>
      <c r="X115" s="85"/>
      <c r="Y115" s="62" t="s">
        <v>86</v>
      </c>
      <c r="Z115" s="80">
        <v>45108</v>
      </c>
      <c r="AA115" s="80">
        <v>45444</v>
      </c>
      <c r="AB115" s="62" t="s">
        <v>42</v>
      </c>
      <c r="AC115" s="62" t="s">
        <v>41</v>
      </c>
      <c r="AD115" s="62" t="s">
        <v>61</v>
      </c>
    </row>
    <row r="116" spans="1:30" ht="94.5" x14ac:dyDescent="0.25">
      <c r="A116" s="54">
        <f t="shared" si="13"/>
        <v>97</v>
      </c>
      <c r="B116" s="61">
        <f t="shared" si="12"/>
        <v>91</v>
      </c>
      <c r="C116" s="62" t="s">
        <v>95</v>
      </c>
      <c r="D116" s="62" t="s">
        <v>96</v>
      </c>
      <c r="E116" s="70" t="s">
        <v>264</v>
      </c>
      <c r="F116" s="62" t="s">
        <v>36</v>
      </c>
      <c r="G116" s="62">
        <v>642</v>
      </c>
      <c r="H116" s="62" t="s">
        <v>56</v>
      </c>
      <c r="I116" s="62">
        <v>1</v>
      </c>
      <c r="J116" s="62" t="s">
        <v>39</v>
      </c>
      <c r="K116" s="62" t="s">
        <v>40</v>
      </c>
      <c r="L116" s="85">
        <f>SUM(M116:X116)</f>
        <v>1100000</v>
      </c>
      <c r="M116" s="85"/>
      <c r="N116" s="85"/>
      <c r="O116" s="85"/>
      <c r="P116" s="85"/>
      <c r="Q116" s="85"/>
      <c r="R116" s="85">
        <v>1100000</v>
      </c>
      <c r="S116" s="85"/>
      <c r="T116" s="85"/>
      <c r="U116" s="85"/>
      <c r="V116" s="85"/>
      <c r="W116" s="85"/>
      <c r="X116" s="85"/>
      <c r="Y116" s="62" t="s">
        <v>86</v>
      </c>
      <c r="Z116" s="80">
        <v>45078</v>
      </c>
      <c r="AA116" s="80">
        <v>45413</v>
      </c>
      <c r="AB116" s="62" t="s">
        <v>42</v>
      </c>
      <c r="AC116" s="62" t="s">
        <v>41</v>
      </c>
      <c r="AD116" s="62" t="s">
        <v>61</v>
      </c>
    </row>
    <row r="117" spans="1:30" ht="101.25" customHeight="1" x14ac:dyDescent="0.25">
      <c r="A117" s="54">
        <f t="shared" si="13"/>
        <v>98</v>
      </c>
      <c r="B117" s="61">
        <f t="shared" si="12"/>
        <v>92</v>
      </c>
      <c r="C117" s="62" t="s">
        <v>95</v>
      </c>
      <c r="D117" s="62" t="s">
        <v>96</v>
      </c>
      <c r="E117" s="70" t="s">
        <v>264</v>
      </c>
      <c r="F117" s="62" t="s">
        <v>36</v>
      </c>
      <c r="G117" s="62">
        <v>642</v>
      </c>
      <c r="H117" s="62" t="s">
        <v>56</v>
      </c>
      <c r="I117" s="62">
        <v>1</v>
      </c>
      <c r="J117" s="62" t="s">
        <v>39</v>
      </c>
      <c r="K117" s="62" t="s">
        <v>40</v>
      </c>
      <c r="L117" s="85">
        <f>SUM(M117:X117)</f>
        <v>765600</v>
      </c>
      <c r="M117" s="85"/>
      <c r="N117" s="85"/>
      <c r="O117" s="85"/>
      <c r="P117" s="85"/>
      <c r="Q117" s="85"/>
      <c r="R117" s="85"/>
      <c r="S117" s="85"/>
      <c r="T117" s="85"/>
      <c r="U117" s="85"/>
      <c r="V117" s="85">
        <v>765600</v>
      </c>
      <c r="W117" s="85"/>
      <c r="X117" s="85"/>
      <c r="Y117" s="62" t="s">
        <v>86</v>
      </c>
      <c r="Z117" s="80">
        <v>45200</v>
      </c>
      <c r="AA117" s="80">
        <v>45536</v>
      </c>
      <c r="AB117" s="62" t="s">
        <v>42</v>
      </c>
      <c r="AC117" s="62" t="s">
        <v>41</v>
      </c>
      <c r="AD117" s="62" t="s">
        <v>61</v>
      </c>
    </row>
    <row r="118" spans="1:30" ht="101.25" customHeight="1" x14ac:dyDescent="0.25">
      <c r="A118" s="54">
        <f t="shared" si="13"/>
        <v>99</v>
      </c>
      <c r="B118" s="61">
        <f t="shared" si="12"/>
        <v>93</v>
      </c>
      <c r="C118" s="62" t="s">
        <v>95</v>
      </c>
      <c r="D118" s="62" t="s">
        <v>96</v>
      </c>
      <c r="E118" s="70" t="s">
        <v>264</v>
      </c>
      <c r="F118" s="62" t="s">
        <v>36</v>
      </c>
      <c r="G118" s="62">
        <v>642</v>
      </c>
      <c r="H118" s="62" t="s">
        <v>56</v>
      </c>
      <c r="I118" s="62">
        <v>1</v>
      </c>
      <c r="J118" s="62" t="s">
        <v>39</v>
      </c>
      <c r="K118" s="62" t="s">
        <v>40</v>
      </c>
      <c r="L118" s="85">
        <f>SUM(M118:X118)</f>
        <v>1872500</v>
      </c>
      <c r="M118" s="85"/>
      <c r="N118" s="85">
        <v>1872500</v>
      </c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62" t="s">
        <v>67</v>
      </c>
      <c r="Z118" s="80">
        <v>44927</v>
      </c>
      <c r="AA118" s="80">
        <v>45261</v>
      </c>
      <c r="AB118" s="62" t="s">
        <v>42</v>
      </c>
      <c r="AC118" s="62" t="s">
        <v>41</v>
      </c>
      <c r="AD118" s="62" t="s">
        <v>61</v>
      </c>
    </row>
    <row r="119" spans="1:30" ht="94.5" x14ac:dyDescent="0.25">
      <c r="A119" s="54">
        <f t="shared" si="13"/>
        <v>100</v>
      </c>
      <c r="B119" s="61">
        <f t="shared" si="12"/>
        <v>94</v>
      </c>
      <c r="C119" s="62" t="s">
        <v>97</v>
      </c>
      <c r="D119" s="62" t="s">
        <v>98</v>
      </c>
      <c r="E119" s="62" t="s">
        <v>159</v>
      </c>
      <c r="F119" s="62" t="s">
        <v>36</v>
      </c>
      <c r="G119" s="62">
        <v>642</v>
      </c>
      <c r="H119" s="62" t="s">
        <v>56</v>
      </c>
      <c r="I119" s="62">
        <v>1</v>
      </c>
      <c r="J119" s="62" t="s">
        <v>39</v>
      </c>
      <c r="K119" s="62" t="s">
        <v>40</v>
      </c>
      <c r="L119" s="85">
        <f t="shared" ref="L119:L128" si="17">SUM(M119:X119)</f>
        <v>2424000</v>
      </c>
      <c r="M119" s="85">
        <v>2424000</v>
      </c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62" t="s">
        <v>41</v>
      </c>
      <c r="Z119" s="80">
        <v>44927</v>
      </c>
      <c r="AA119" s="80">
        <v>45261</v>
      </c>
      <c r="AB119" s="62" t="s">
        <v>42</v>
      </c>
      <c r="AC119" s="62" t="s">
        <v>41</v>
      </c>
      <c r="AD119" s="62" t="s">
        <v>61</v>
      </c>
    </row>
    <row r="120" spans="1:30" ht="94.5" x14ac:dyDescent="0.25">
      <c r="A120" s="54">
        <f t="shared" si="13"/>
        <v>101</v>
      </c>
      <c r="B120" s="61">
        <f t="shared" si="12"/>
        <v>95</v>
      </c>
      <c r="C120" s="62" t="s">
        <v>97</v>
      </c>
      <c r="D120" s="62" t="s">
        <v>98</v>
      </c>
      <c r="E120" s="62" t="s">
        <v>159</v>
      </c>
      <c r="F120" s="62" t="s">
        <v>36</v>
      </c>
      <c r="G120" s="62">
        <v>642</v>
      </c>
      <c r="H120" s="62" t="s">
        <v>56</v>
      </c>
      <c r="I120" s="62">
        <v>1</v>
      </c>
      <c r="J120" s="62" t="s">
        <v>39</v>
      </c>
      <c r="K120" s="62" t="s">
        <v>40</v>
      </c>
      <c r="L120" s="85">
        <f t="shared" si="17"/>
        <v>2246700</v>
      </c>
      <c r="M120" s="85"/>
      <c r="N120" s="85"/>
      <c r="O120" s="85"/>
      <c r="P120" s="85">
        <v>2246700</v>
      </c>
      <c r="Q120" s="85"/>
      <c r="R120" s="85"/>
      <c r="S120" s="85"/>
      <c r="T120" s="85"/>
      <c r="U120" s="85"/>
      <c r="V120" s="85"/>
      <c r="W120" s="85"/>
      <c r="X120" s="85"/>
      <c r="Y120" s="62" t="s">
        <v>41</v>
      </c>
      <c r="Z120" s="80">
        <v>44927</v>
      </c>
      <c r="AA120" s="80">
        <v>45261</v>
      </c>
      <c r="AB120" s="62" t="s">
        <v>42</v>
      </c>
      <c r="AC120" s="62" t="s">
        <v>41</v>
      </c>
      <c r="AD120" s="62" t="s">
        <v>61</v>
      </c>
    </row>
    <row r="121" spans="1:30" ht="94.5" x14ac:dyDescent="0.25">
      <c r="A121" s="54">
        <f t="shared" si="13"/>
        <v>102</v>
      </c>
      <c r="B121" s="61">
        <f t="shared" si="12"/>
        <v>96</v>
      </c>
      <c r="C121" s="62" t="s">
        <v>95</v>
      </c>
      <c r="D121" s="62" t="s">
        <v>96</v>
      </c>
      <c r="E121" s="62" t="s">
        <v>267</v>
      </c>
      <c r="F121" s="62" t="s">
        <v>36</v>
      </c>
      <c r="G121" s="62">
        <v>642</v>
      </c>
      <c r="H121" s="62" t="s">
        <v>56</v>
      </c>
      <c r="I121" s="62">
        <v>1</v>
      </c>
      <c r="J121" s="62" t="s">
        <v>39</v>
      </c>
      <c r="K121" s="62" t="s">
        <v>40</v>
      </c>
      <c r="L121" s="85">
        <f t="shared" si="17"/>
        <v>2280000</v>
      </c>
      <c r="M121" s="85">
        <v>2280000</v>
      </c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62" t="s">
        <v>57</v>
      </c>
      <c r="Z121" s="80">
        <v>44927</v>
      </c>
      <c r="AA121" s="80">
        <v>45261</v>
      </c>
      <c r="AB121" s="62" t="s">
        <v>42</v>
      </c>
      <c r="AC121" s="62" t="s">
        <v>41</v>
      </c>
      <c r="AD121" s="62" t="s">
        <v>61</v>
      </c>
    </row>
    <row r="122" spans="1:30" ht="94.5" x14ac:dyDescent="0.25">
      <c r="A122" s="54">
        <f t="shared" si="13"/>
        <v>103</v>
      </c>
      <c r="B122" s="61">
        <f t="shared" si="12"/>
        <v>97</v>
      </c>
      <c r="C122" s="62" t="s">
        <v>95</v>
      </c>
      <c r="D122" s="62" t="s">
        <v>96</v>
      </c>
      <c r="E122" s="62" t="s">
        <v>267</v>
      </c>
      <c r="F122" s="62" t="s">
        <v>36</v>
      </c>
      <c r="G122" s="62">
        <v>642</v>
      </c>
      <c r="H122" s="62" t="s">
        <v>56</v>
      </c>
      <c r="I122" s="62">
        <v>1</v>
      </c>
      <c r="J122" s="62" t="s">
        <v>39</v>
      </c>
      <c r="K122" s="62" t="s">
        <v>40</v>
      </c>
      <c r="L122" s="85">
        <f t="shared" si="17"/>
        <v>3477500</v>
      </c>
      <c r="M122" s="85"/>
      <c r="N122" s="85">
        <v>3477500</v>
      </c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62" t="s">
        <v>41</v>
      </c>
      <c r="Z122" s="80">
        <v>44927</v>
      </c>
      <c r="AA122" s="80">
        <v>45261</v>
      </c>
      <c r="AB122" s="62" t="s">
        <v>42</v>
      </c>
      <c r="AC122" s="62" t="s">
        <v>41</v>
      </c>
      <c r="AD122" s="62" t="s">
        <v>61</v>
      </c>
    </row>
    <row r="123" spans="1:30" ht="94.5" x14ac:dyDescent="0.25">
      <c r="A123" s="54">
        <f t="shared" si="13"/>
        <v>104</v>
      </c>
      <c r="B123" s="61">
        <f t="shared" si="12"/>
        <v>98</v>
      </c>
      <c r="C123" s="62" t="s">
        <v>95</v>
      </c>
      <c r="D123" s="62" t="s">
        <v>99</v>
      </c>
      <c r="E123" s="62" t="s">
        <v>268</v>
      </c>
      <c r="F123" s="62" t="s">
        <v>36</v>
      </c>
      <c r="G123" s="62">
        <v>642</v>
      </c>
      <c r="H123" s="62" t="s">
        <v>56</v>
      </c>
      <c r="I123" s="62">
        <v>1</v>
      </c>
      <c r="J123" s="62" t="s">
        <v>39</v>
      </c>
      <c r="K123" s="62" t="s">
        <v>40</v>
      </c>
      <c r="L123" s="85">
        <f t="shared" si="17"/>
        <v>930500</v>
      </c>
      <c r="M123" s="85"/>
      <c r="N123" s="85">
        <v>930500</v>
      </c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62" t="s">
        <v>41</v>
      </c>
      <c r="Z123" s="80">
        <v>44927</v>
      </c>
      <c r="AA123" s="80">
        <v>45261</v>
      </c>
      <c r="AB123" s="62" t="s">
        <v>42</v>
      </c>
      <c r="AC123" s="62" t="s">
        <v>41</v>
      </c>
      <c r="AD123" s="62" t="s">
        <v>61</v>
      </c>
    </row>
    <row r="124" spans="1:30" ht="94.5" x14ac:dyDescent="0.25">
      <c r="A124" s="54">
        <f t="shared" si="13"/>
        <v>105</v>
      </c>
      <c r="B124" s="61">
        <f t="shared" si="12"/>
        <v>99</v>
      </c>
      <c r="C124" s="62" t="s">
        <v>95</v>
      </c>
      <c r="D124" s="62" t="s">
        <v>99</v>
      </c>
      <c r="E124" s="62" t="s">
        <v>269</v>
      </c>
      <c r="F124" s="62" t="s">
        <v>36</v>
      </c>
      <c r="G124" s="62">
        <v>642</v>
      </c>
      <c r="H124" s="62" t="s">
        <v>56</v>
      </c>
      <c r="I124" s="62">
        <v>1</v>
      </c>
      <c r="J124" s="62" t="s">
        <v>39</v>
      </c>
      <c r="K124" s="62" t="s">
        <v>40</v>
      </c>
      <c r="L124" s="85">
        <f t="shared" si="17"/>
        <v>864500</v>
      </c>
      <c r="M124" s="85"/>
      <c r="N124" s="85">
        <v>864500</v>
      </c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62" t="s">
        <v>41</v>
      </c>
      <c r="Z124" s="80">
        <v>44927</v>
      </c>
      <c r="AA124" s="80">
        <v>45261</v>
      </c>
      <c r="AB124" s="62" t="s">
        <v>42</v>
      </c>
      <c r="AC124" s="62" t="s">
        <v>41</v>
      </c>
      <c r="AD124" s="62" t="s">
        <v>61</v>
      </c>
    </row>
    <row r="125" spans="1:30" ht="94.5" x14ac:dyDescent="0.25">
      <c r="A125" s="54">
        <f t="shared" si="13"/>
        <v>106</v>
      </c>
      <c r="B125" s="61">
        <f t="shared" si="12"/>
        <v>100</v>
      </c>
      <c r="C125" s="62" t="s">
        <v>95</v>
      </c>
      <c r="D125" s="62" t="s">
        <v>100</v>
      </c>
      <c r="E125" s="62" t="s">
        <v>101</v>
      </c>
      <c r="F125" s="62" t="s">
        <v>36</v>
      </c>
      <c r="G125" s="62">
        <v>642</v>
      </c>
      <c r="H125" s="62" t="s">
        <v>56</v>
      </c>
      <c r="I125" s="62">
        <v>1</v>
      </c>
      <c r="J125" s="62" t="s">
        <v>39</v>
      </c>
      <c r="K125" s="62" t="s">
        <v>40</v>
      </c>
      <c r="L125" s="85">
        <f t="shared" si="17"/>
        <v>1457300</v>
      </c>
      <c r="M125" s="85"/>
      <c r="N125" s="85">
        <v>1457300</v>
      </c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62" t="s">
        <v>41</v>
      </c>
      <c r="Z125" s="80">
        <v>44927</v>
      </c>
      <c r="AA125" s="80">
        <v>45261</v>
      </c>
      <c r="AB125" s="62" t="s">
        <v>42</v>
      </c>
      <c r="AC125" s="62" t="s">
        <v>41</v>
      </c>
      <c r="AD125" s="62" t="s">
        <v>61</v>
      </c>
    </row>
    <row r="126" spans="1:30" ht="94.5" x14ac:dyDescent="0.25">
      <c r="A126" s="54">
        <f t="shared" si="13"/>
        <v>107</v>
      </c>
      <c r="B126" s="61">
        <f t="shared" si="12"/>
        <v>101</v>
      </c>
      <c r="C126" s="62" t="s">
        <v>95</v>
      </c>
      <c r="D126" s="62" t="s">
        <v>99</v>
      </c>
      <c r="E126" s="62" t="s">
        <v>270</v>
      </c>
      <c r="F126" s="62" t="s">
        <v>36</v>
      </c>
      <c r="G126" s="62">
        <v>642</v>
      </c>
      <c r="H126" s="62" t="s">
        <v>56</v>
      </c>
      <c r="I126" s="62">
        <v>1</v>
      </c>
      <c r="J126" s="62" t="s">
        <v>39</v>
      </c>
      <c r="K126" s="62" t="s">
        <v>40</v>
      </c>
      <c r="L126" s="85">
        <f t="shared" si="17"/>
        <v>8253540</v>
      </c>
      <c r="M126" s="85"/>
      <c r="N126" s="85">
        <v>8253540</v>
      </c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62" t="s">
        <v>41</v>
      </c>
      <c r="Z126" s="80">
        <v>44927</v>
      </c>
      <c r="AA126" s="80">
        <v>45261</v>
      </c>
      <c r="AB126" s="62" t="s">
        <v>42</v>
      </c>
      <c r="AC126" s="62" t="s">
        <v>41</v>
      </c>
      <c r="AD126" s="62" t="s">
        <v>61</v>
      </c>
    </row>
    <row r="127" spans="1:30" ht="94.5" x14ac:dyDescent="0.25">
      <c r="A127" s="54">
        <f t="shared" si="13"/>
        <v>108</v>
      </c>
      <c r="B127" s="61">
        <f t="shared" si="12"/>
        <v>102</v>
      </c>
      <c r="C127" s="62" t="s">
        <v>97</v>
      </c>
      <c r="D127" s="62" t="s">
        <v>98</v>
      </c>
      <c r="E127" s="62" t="s">
        <v>158</v>
      </c>
      <c r="F127" s="62" t="s">
        <v>64</v>
      </c>
      <c r="G127" s="62">
        <v>642</v>
      </c>
      <c r="H127" s="62" t="s">
        <v>56</v>
      </c>
      <c r="I127" s="62">
        <v>1</v>
      </c>
      <c r="J127" s="62" t="s">
        <v>39</v>
      </c>
      <c r="K127" s="62" t="s">
        <v>40</v>
      </c>
      <c r="L127" s="85">
        <f t="shared" si="17"/>
        <v>25000000</v>
      </c>
      <c r="M127" s="85"/>
      <c r="N127" s="85"/>
      <c r="O127" s="85">
        <v>25000000</v>
      </c>
      <c r="P127" s="85"/>
      <c r="Q127" s="85"/>
      <c r="R127" s="85"/>
      <c r="S127" s="85"/>
      <c r="T127" s="85"/>
      <c r="U127" s="85"/>
      <c r="V127" s="85"/>
      <c r="W127" s="85"/>
      <c r="X127" s="85"/>
      <c r="Y127" s="62" t="s">
        <v>41</v>
      </c>
      <c r="Z127" s="80">
        <v>44986</v>
      </c>
      <c r="AA127" s="80">
        <v>45323</v>
      </c>
      <c r="AB127" s="62" t="s">
        <v>200</v>
      </c>
      <c r="AC127" s="62" t="s">
        <v>57</v>
      </c>
      <c r="AD127" s="62" t="s">
        <v>61</v>
      </c>
    </row>
    <row r="128" spans="1:30" ht="94.5" x14ac:dyDescent="0.25">
      <c r="A128" s="54">
        <f t="shared" si="13"/>
        <v>109</v>
      </c>
      <c r="B128" s="61">
        <f t="shared" si="12"/>
        <v>103</v>
      </c>
      <c r="C128" s="62" t="s">
        <v>95</v>
      </c>
      <c r="D128" s="62" t="s">
        <v>99</v>
      </c>
      <c r="E128" s="62" t="s">
        <v>271</v>
      </c>
      <c r="F128" s="62" t="s">
        <v>36</v>
      </c>
      <c r="G128" s="62">
        <v>642</v>
      </c>
      <c r="H128" s="62" t="s">
        <v>56</v>
      </c>
      <c r="I128" s="62">
        <v>1</v>
      </c>
      <c r="J128" s="62" t="s">
        <v>39</v>
      </c>
      <c r="K128" s="62" t="s">
        <v>40</v>
      </c>
      <c r="L128" s="85">
        <f t="shared" si="17"/>
        <v>556150</v>
      </c>
      <c r="M128" s="85"/>
      <c r="N128" s="85"/>
      <c r="O128" s="85">
        <v>556150</v>
      </c>
      <c r="P128" s="85"/>
      <c r="Q128" s="85"/>
      <c r="R128" s="85"/>
      <c r="S128" s="85"/>
      <c r="T128" s="85"/>
      <c r="U128" s="85"/>
      <c r="V128" s="85"/>
      <c r="W128" s="85"/>
      <c r="X128" s="85"/>
      <c r="Y128" s="62" t="s">
        <v>57</v>
      </c>
      <c r="Z128" s="80">
        <v>45017</v>
      </c>
      <c r="AA128" s="80">
        <v>45352</v>
      </c>
      <c r="AB128" s="62" t="s">
        <v>42</v>
      </c>
      <c r="AC128" s="62" t="s">
        <v>41</v>
      </c>
      <c r="AD128" s="62" t="s">
        <v>61</v>
      </c>
    </row>
    <row r="129" spans="1:30" ht="94.5" x14ac:dyDescent="0.25">
      <c r="A129" s="54">
        <f t="shared" si="13"/>
        <v>110</v>
      </c>
      <c r="B129" s="61">
        <f t="shared" si="12"/>
        <v>104</v>
      </c>
      <c r="C129" s="62" t="s">
        <v>117</v>
      </c>
      <c r="D129" s="62" t="s">
        <v>166</v>
      </c>
      <c r="E129" s="62" t="s">
        <v>272</v>
      </c>
      <c r="F129" s="62" t="s">
        <v>116</v>
      </c>
      <c r="G129" s="62"/>
      <c r="H129" s="62" t="s">
        <v>56</v>
      </c>
      <c r="I129" s="62">
        <v>1</v>
      </c>
      <c r="J129" s="62" t="s">
        <v>39</v>
      </c>
      <c r="K129" s="95" t="s">
        <v>40</v>
      </c>
      <c r="L129" s="85">
        <f t="shared" ref="L129:L131" si="18">SUM(M129:X129)</f>
        <v>1000000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>
        <v>1000000</v>
      </c>
      <c r="Y129" s="124" t="s">
        <v>41</v>
      </c>
      <c r="Z129" s="125">
        <v>45261</v>
      </c>
      <c r="AA129" s="80">
        <v>45597</v>
      </c>
      <c r="AB129" s="62" t="s">
        <v>42</v>
      </c>
      <c r="AC129" s="62" t="s">
        <v>41</v>
      </c>
      <c r="AD129" s="62" t="s">
        <v>61</v>
      </c>
    </row>
    <row r="130" spans="1:30" ht="94.5" x14ac:dyDescent="0.25">
      <c r="A130" s="54">
        <f t="shared" si="13"/>
        <v>111</v>
      </c>
      <c r="B130" s="61">
        <f t="shared" si="12"/>
        <v>105</v>
      </c>
      <c r="C130" s="62" t="s">
        <v>117</v>
      </c>
      <c r="D130" s="62" t="s">
        <v>166</v>
      </c>
      <c r="E130" s="62" t="s">
        <v>272</v>
      </c>
      <c r="F130" s="62" t="s">
        <v>116</v>
      </c>
      <c r="G130" s="62"/>
      <c r="H130" s="62" t="s">
        <v>56</v>
      </c>
      <c r="I130" s="62">
        <v>1</v>
      </c>
      <c r="J130" s="62" t="s">
        <v>39</v>
      </c>
      <c r="K130" s="95" t="s">
        <v>40</v>
      </c>
      <c r="L130" s="85">
        <f t="shared" si="18"/>
        <v>700000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>
        <v>700000</v>
      </c>
      <c r="Y130" s="124" t="s">
        <v>41</v>
      </c>
      <c r="Z130" s="125">
        <v>45261</v>
      </c>
      <c r="AA130" s="80">
        <v>45597</v>
      </c>
      <c r="AB130" s="62" t="s">
        <v>42</v>
      </c>
      <c r="AC130" s="62" t="s">
        <v>41</v>
      </c>
      <c r="AD130" s="62" t="s">
        <v>61</v>
      </c>
    </row>
    <row r="131" spans="1:30" ht="94.5" x14ac:dyDescent="0.25">
      <c r="A131" s="54">
        <f t="shared" si="13"/>
        <v>112</v>
      </c>
      <c r="B131" s="61">
        <f t="shared" si="12"/>
        <v>106</v>
      </c>
      <c r="C131" s="62" t="s">
        <v>117</v>
      </c>
      <c r="D131" s="62" t="s">
        <v>166</v>
      </c>
      <c r="E131" s="62" t="s">
        <v>272</v>
      </c>
      <c r="F131" s="62" t="s">
        <v>116</v>
      </c>
      <c r="G131" s="62"/>
      <c r="H131" s="62" t="s">
        <v>56</v>
      </c>
      <c r="I131" s="62">
        <v>1</v>
      </c>
      <c r="J131" s="62" t="s">
        <v>39</v>
      </c>
      <c r="K131" s="95" t="s">
        <v>40</v>
      </c>
      <c r="L131" s="85">
        <f t="shared" si="18"/>
        <v>1500000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>
        <v>1500000</v>
      </c>
      <c r="Y131" s="124" t="s">
        <v>41</v>
      </c>
      <c r="Z131" s="125">
        <v>45261</v>
      </c>
      <c r="AA131" s="80">
        <v>45597</v>
      </c>
      <c r="AB131" s="62" t="s">
        <v>42</v>
      </c>
      <c r="AC131" s="62" t="s">
        <v>41</v>
      </c>
      <c r="AD131" s="62" t="s">
        <v>61</v>
      </c>
    </row>
    <row r="132" spans="1:30" ht="94.5" x14ac:dyDescent="0.25">
      <c r="A132" s="54">
        <f t="shared" si="13"/>
        <v>113</v>
      </c>
      <c r="B132" s="61">
        <f t="shared" si="12"/>
        <v>107</v>
      </c>
      <c r="C132" s="62" t="s">
        <v>165</v>
      </c>
      <c r="D132" s="62" t="s">
        <v>164</v>
      </c>
      <c r="E132" s="2" t="s">
        <v>273</v>
      </c>
      <c r="F132" s="5" t="s">
        <v>36</v>
      </c>
      <c r="G132" s="62" t="s">
        <v>70</v>
      </c>
      <c r="H132" s="62" t="s">
        <v>56</v>
      </c>
      <c r="I132" s="62" t="s">
        <v>74</v>
      </c>
      <c r="J132" s="62" t="s">
        <v>39</v>
      </c>
      <c r="K132" s="95" t="s">
        <v>40</v>
      </c>
      <c r="L132" s="82">
        <f t="shared" ref="L132:L135" si="19">SUM(M132:X132)</f>
        <v>1500000</v>
      </c>
      <c r="M132" s="82"/>
      <c r="N132" s="82"/>
      <c r="O132" s="82"/>
      <c r="P132" s="82"/>
      <c r="Q132" s="82"/>
      <c r="R132" s="82"/>
      <c r="S132" s="82">
        <v>1500000</v>
      </c>
      <c r="T132" s="82"/>
      <c r="U132" s="82"/>
      <c r="V132" s="82"/>
      <c r="W132" s="82"/>
      <c r="X132" s="82"/>
      <c r="Y132" s="107" t="s">
        <v>41</v>
      </c>
      <c r="Z132" s="80">
        <v>45108</v>
      </c>
      <c r="AA132" s="80">
        <v>45200</v>
      </c>
      <c r="AB132" s="86" t="s">
        <v>42</v>
      </c>
      <c r="AC132" s="62" t="s">
        <v>41</v>
      </c>
      <c r="AD132" s="62" t="s">
        <v>61</v>
      </c>
    </row>
    <row r="133" spans="1:30" ht="94.5" x14ac:dyDescent="0.25">
      <c r="A133" s="54">
        <f t="shared" si="13"/>
        <v>114</v>
      </c>
      <c r="B133" s="61">
        <f t="shared" si="12"/>
        <v>108</v>
      </c>
      <c r="C133" s="62" t="s">
        <v>165</v>
      </c>
      <c r="D133" s="62" t="s">
        <v>164</v>
      </c>
      <c r="E133" s="2" t="s">
        <v>273</v>
      </c>
      <c r="F133" s="5" t="s">
        <v>36</v>
      </c>
      <c r="G133" s="62" t="s">
        <v>70</v>
      </c>
      <c r="H133" s="62" t="s">
        <v>56</v>
      </c>
      <c r="I133" s="62" t="s">
        <v>74</v>
      </c>
      <c r="J133" s="62" t="s">
        <v>39</v>
      </c>
      <c r="K133" s="95" t="s">
        <v>40</v>
      </c>
      <c r="L133" s="82">
        <f t="shared" si="19"/>
        <v>1200000</v>
      </c>
      <c r="M133" s="82"/>
      <c r="N133" s="82"/>
      <c r="O133" s="82"/>
      <c r="P133" s="82">
        <v>1200000</v>
      </c>
      <c r="Q133" s="82"/>
      <c r="R133" s="82"/>
      <c r="S133" s="82"/>
      <c r="T133" s="82"/>
      <c r="U133" s="82"/>
      <c r="V133" s="82"/>
      <c r="W133" s="82"/>
      <c r="X133" s="82"/>
      <c r="Y133" s="107" t="s">
        <v>41</v>
      </c>
      <c r="Z133" s="80">
        <v>45017</v>
      </c>
      <c r="AA133" s="80">
        <v>45108</v>
      </c>
      <c r="AB133" s="86" t="s">
        <v>42</v>
      </c>
      <c r="AC133" s="62" t="s">
        <v>41</v>
      </c>
      <c r="AD133" s="62" t="s">
        <v>61</v>
      </c>
    </row>
    <row r="134" spans="1:30" ht="94.5" x14ac:dyDescent="0.25">
      <c r="A134" s="54">
        <f t="shared" si="13"/>
        <v>115</v>
      </c>
      <c r="B134" s="61">
        <f t="shared" si="12"/>
        <v>109</v>
      </c>
      <c r="C134" s="62" t="s">
        <v>165</v>
      </c>
      <c r="D134" s="62" t="s">
        <v>164</v>
      </c>
      <c r="E134" s="2" t="s">
        <v>273</v>
      </c>
      <c r="F134" s="5" t="s">
        <v>36</v>
      </c>
      <c r="G134" s="62" t="s">
        <v>70</v>
      </c>
      <c r="H134" s="62" t="s">
        <v>56</v>
      </c>
      <c r="I134" s="62" t="s">
        <v>74</v>
      </c>
      <c r="J134" s="62" t="s">
        <v>39</v>
      </c>
      <c r="K134" s="95" t="s">
        <v>40</v>
      </c>
      <c r="L134" s="82">
        <f t="shared" si="19"/>
        <v>1248000</v>
      </c>
      <c r="M134" s="82"/>
      <c r="N134" s="82"/>
      <c r="O134" s="82"/>
      <c r="P134" s="82">
        <v>1248000</v>
      </c>
      <c r="Q134" s="82"/>
      <c r="R134" s="82"/>
      <c r="S134" s="82"/>
      <c r="T134" s="82"/>
      <c r="U134" s="82"/>
      <c r="V134" s="82"/>
      <c r="W134" s="82"/>
      <c r="X134" s="82"/>
      <c r="Y134" s="107" t="s">
        <v>41</v>
      </c>
      <c r="Z134" s="80">
        <v>45017</v>
      </c>
      <c r="AA134" s="80">
        <v>45108</v>
      </c>
      <c r="AB134" s="86" t="s">
        <v>42</v>
      </c>
      <c r="AC134" s="62" t="s">
        <v>41</v>
      </c>
      <c r="AD134" s="62" t="s">
        <v>61</v>
      </c>
    </row>
    <row r="135" spans="1:30" ht="94.5" x14ac:dyDescent="0.25">
      <c r="A135" s="54">
        <f t="shared" si="13"/>
        <v>116</v>
      </c>
      <c r="B135" s="61">
        <f t="shared" si="12"/>
        <v>110</v>
      </c>
      <c r="C135" s="62" t="s">
        <v>165</v>
      </c>
      <c r="D135" s="62" t="s">
        <v>164</v>
      </c>
      <c r="E135" s="2" t="s">
        <v>273</v>
      </c>
      <c r="F135" s="5" t="s">
        <v>36</v>
      </c>
      <c r="G135" s="62" t="s">
        <v>70</v>
      </c>
      <c r="H135" s="62" t="s">
        <v>56</v>
      </c>
      <c r="I135" s="62" t="s">
        <v>74</v>
      </c>
      <c r="J135" s="62" t="s">
        <v>39</v>
      </c>
      <c r="K135" s="95" t="s">
        <v>40</v>
      </c>
      <c r="L135" s="82">
        <f t="shared" si="19"/>
        <v>1500000</v>
      </c>
      <c r="M135" s="82"/>
      <c r="N135" s="82"/>
      <c r="O135" s="82"/>
      <c r="P135" s="82"/>
      <c r="Q135" s="82">
        <v>1500000</v>
      </c>
      <c r="R135" s="82"/>
      <c r="S135" s="82"/>
      <c r="T135" s="82"/>
      <c r="U135" s="82"/>
      <c r="V135" s="82"/>
      <c r="W135" s="82"/>
      <c r="X135" s="82"/>
      <c r="Y135" s="107" t="s">
        <v>86</v>
      </c>
      <c r="Z135" s="80">
        <v>45047</v>
      </c>
      <c r="AA135" s="80">
        <v>45139</v>
      </c>
      <c r="AB135" s="86" t="s">
        <v>42</v>
      </c>
      <c r="AC135" s="62" t="s">
        <v>41</v>
      </c>
      <c r="AD135" s="62" t="s">
        <v>61</v>
      </c>
    </row>
    <row r="136" spans="1:30" ht="94.5" x14ac:dyDescent="0.25">
      <c r="A136" s="54">
        <f t="shared" si="13"/>
        <v>117</v>
      </c>
      <c r="B136" s="61">
        <f t="shared" si="12"/>
        <v>111</v>
      </c>
      <c r="C136" s="62" t="s">
        <v>165</v>
      </c>
      <c r="D136" s="62" t="s">
        <v>164</v>
      </c>
      <c r="E136" s="2" t="s">
        <v>273</v>
      </c>
      <c r="F136" s="5" t="s">
        <v>36</v>
      </c>
      <c r="G136" s="62" t="s">
        <v>70</v>
      </c>
      <c r="H136" s="62" t="s">
        <v>56</v>
      </c>
      <c r="I136" s="62" t="s">
        <v>74</v>
      </c>
      <c r="J136" s="62" t="s">
        <v>39</v>
      </c>
      <c r="K136" s="95" t="s">
        <v>40</v>
      </c>
      <c r="L136" s="82">
        <f>SUM(M136:X136)</f>
        <v>500000</v>
      </c>
      <c r="M136" s="82"/>
      <c r="N136" s="82">
        <v>500000</v>
      </c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107" t="s">
        <v>41</v>
      </c>
      <c r="Z136" s="80">
        <v>44958</v>
      </c>
      <c r="AA136" s="80">
        <v>45047</v>
      </c>
      <c r="AB136" s="86" t="s">
        <v>42</v>
      </c>
      <c r="AC136" s="62" t="s">
        <v>41</v>
      </c>
      <c r="AD136" s="62" t="s">
        <v>61</v>
      </c>
    </row>
    <row r="137" spans="1:30" ht="94.5" x14ac:dyDescent="0.25">
      <c r="A137" s="54">
        <f t="shared" si="13"/>
        <v>118</v>
      </c>
      <c r="B137" s="61">
        <f t="shared" si="12"/>
        <v>112</v>
      </c>
      <c r="C137" s="62" t="s">
        <v>165</v>
      </c>
      <c r="D137" s="62" t="s">
        <v>164</v>
      </c>
      <c r="E137" s="2" t="s">
        <v>273</v>
      </c>
      <c r="F137" s="5" t="s">
        <v>36</v>
      </c>
      <c r="G137" s="62" t="s">
        <v>70</v>
      </c>
      <c r="H137" s="62" t="s">
        <v>56</v>
      </c>
      <c r="I137" s="62" t="s">
        <v>74</v>
      </c>
      <c r="J137" s="62" t="s">
        <v>39</v>
      </c>
      <c r="K137" s="95" t="s">
        <v>40</v>
      </c>
      <c r="L137" s="82">
        <f>SUM(M137:X137)</f>
        <v>400000</v>
      </c>
      <c r="M137" s="82"/>
      <c r="N137" s="82"/>
      <c r="O137" s="82"/>
      <c r="P137" s="82"/>
      <c r="Q137" s="82"/>
      <c r="R137" s="82">
        <v>400000</v>
      </c>
      <c r="S137" s="82"/>
      <c r="T137" s="82"/>
      <c r="U137" s="82"/>
      <c r="V137" s="82"/>
      <c r="W137" s="82"/>
      <c r="X137" s="82"/>
      <c r="Y137" s="107" t="s">
        <v>41</v>
      </c>
      <c r="Z137" s="80">
        <v>45078</v>
      </c>
      <c r="AA137" s="80">
        <v>45170</v>
      </c>
      <c r="AB137" s="86" t="s">
        <v>42</v>
      </c>
      <c r="AC137" s="62" t="s">
        <v>41</v>
      </c>
      <c r="AD137" s="62" t="s">
        <v>61</v>
      </c>
    </row>
    <row r="138" spans="1:30" ht="94.5" x14ac:dyDescent="0.25">
      <c r="A138" s="54">
        <f t="shared" si="13"/>
        <v>119</v>
      </c>
      <c r="B138" s="61">
        <f t="shared" si="12"/>
        <v>113</v>
      </c>
      <c r="C138" s="62" t="s">
        <v>114</v>
      </c>
      <c r="D138" s="62" t="s">
        <v>115</v>
      </c>
      <c r="E138" s="62" t="s">
        <v>274</v>
      </c>
      <c r="F138" s="62" t="s">
        <v>36</v>
      </c>
      <c r="G138" s="62" t="s">
        <v>70</v>
      </c>
      <c r="H138" s="62" t="s">
        <v>56</v>
      </c>
      <c r="I138" s="62" t="s">
        <v>74</v>
      </c>
      <c r="J138" s="62" t="s">
        <v>39</v>
      </c>
      <c r="K138" s="95" t="s">
        <v>40</v>
      </c>
      <c r="L138" s="82">
        <f>SUM(M138:X138)</f>
        <v>1000000</v>
      </c>
      <c r="M138" s="1"/>
      <c r="N138" s="1"/>
      <c r="O138" s="1"/>
      <c r="P138" s="1">
        <v>1000000</v>
      </c>
      <c r="Q138" s="1"/>
      <c r="R138" s="1"/>
      <c r="S138" s="1"/>
      <c r="T138" s="1"/>
      <c r="U138" s="1"/>
      <c r="V138" s="1"/>
      <c r="W138" s="1"/>
      <c r="X138" s="1"/>
      <c r="Y138" s="92" t="s">
        <v>57</v>
      </c>
      <c r="Z138" s="80">
        <v>45017</v>
      </c>
      <c r="AA138" s="80">
        <v>45261</v>
      </c>
      <c r="AB138" s="62" t="s">
        <v>42</v>
      </c>
      <c r="AC138" s="62" t="s">
        <v>41</v>
      </c>
      <c r="AD138" s="62" t="s">
        <v>61</v>
      </c>
    </row>
    <row r="139" spans="1:30" ht="94.5" x14ac:dyDescent="0.25">
      <c r="A139" s="54">
        <f t="shared" si="13"/>
        <v>120</v>
      </c>
      <c r="B139" s="61">
        <f t="shared" si="12"/>
        <v>114</v>
      </c>
      <c r="C139" s="62" t="s">
        <v>114</v>
      </c>
      <c r="D139" s="62" t="s">
        <v>115</v>
      </c>
      <c r="E139" s="62" t="s">
        <v>274</v>
      </c>
      <c r="F139" s="62" t="s">
        <v>36</v>
      </c>
      <c r="G139" s="62" t="s">
        <v>197</v>
      </c>
      <c r="H139" s="62" t="s">
        <v>56</v>
      </c>
      <c r="I139" s="62">
        <v>1</v>
      </c>
      <c r="J139" s="62" t="s">
        <v>39</v>
      </c>
      <c r="K139" s="95" t="s">
        <v>40</v>
      </c>
      <c r="L139" s="82">
        <f t="shared" ref="L139:L140" si="20">SUM(M139:X139)</f>
        <v>600000</v>
      </c>
      <c r="M139" s="1"/>
      <c r="N139" s="1"/>
      <c r="O139" s="1">
        <v>600000</v>
      </c>
      <c r="P139" s="1"/>
      <c r="Q139" s="1"/>
      <c r="R139" s="1"/>
      <c r="S139" s="1"/>
      <c r="T139" s="1"/>
      <c r="U139" s="1"/>
      <c r="V139" s="1"/>
      <c r="W139" s="1"/>
      <c r="X139" s="1"/>
      <c r="Y139" s="92" t="s">
        <v>67</v>
      </c>
      <c r="Z139" s="80">
        <v>44986</v>
      </c>
      <c r="AA139" s="80">
        <v>45047</v>
      </c>
      <c r="AB139" s="62" t="s">
        <v>42</v>
      </c>
      <c r="AC139" s="62" t="s">
        <v>41</v>
      </c>
      <c r="AD139" s="62" t="s">
        <v>61</v>
      </c>
    </row>
    <row r="140" spans="1:30" ht="94.5" x14ac:dyDescent="0.25">
      <c r="A140" s="54">
        <f t="shared" si="13"/>
        <v>121</v>
      </c>
      <c r="B140" s="61">
        <f t="shared" si="12"/>
        <v>115</v>
      </c>
      <c r="C140" s="62" t="s">
        <v>114</v>
      </c>
      <c r="D140" s="62" t="s">
        <v>115</v>
      </c>
      <c r="E140" s="62" t="s">
        <v>274</v>
      </c>
      <c r="F140" s="62" t="s">
        <v>36</v>
      </c>
      <c r="G140" s="62" t="s">
        <v>70</v>
      </c>
      <c r="H140" s="62" t="s">
        <v>56</v>
      </c>
      <c r="I140" s="62" t="s">
        <v>74</v>
      </c>
      <c r="J140" s="62" t="s">
        <v>39</v>
      </c>
      <c r="K140" s="95" t="s">
        <v>40</v>
      </c>
      <c r="L140" s="82">
        <f t="shared" si="20"/>
        <v>1440000</v>
      </c>
      <c r="M140" s="1"/>
      <c r="N140" s="1"/>
      <c r="O140" s="1"/>
      <c r="P140" s="1"/>
      <c r="Q140" s="1"/>
      <c r="R140" s="1"/>
      <c r="S140" s="1"/>
      <c r="T140" s="1">
        <v>1440000</v>
      </c>
      <c r="U140" s="1"/>
      <c r="V140" s="1"/>
      <c r="W140" s="1"/>
      <c r="X140" s="1"/>
      <c r="Y140" s="92" t="s">
        <v>41</v>
      </c>
      <c r="Z140" s="80">
        <v>45139</v>
      </c>
      <c r="AA140" s="91">
        <v>45200</v>
      </c>
      <c r="AB140" s="62" t="s">
        <v>42</v>
      </c>
      <c r="AC140" s="62" t="s">
        <v>41</v>
      </c>
      <c r="AD140" s="62" t="s">
        <v>61</v>
      </c>
    </row>
    <row r="141" spans="1:30" ht="96" customHeight="1" x14ac:dyDescent="0.25">
      <c r="A141" s="54">
        <f t="shared" si="13"/>
        <v>122</v>
      </c>
      <c r="B141" s="61">
        <f t="shared" si="12"/>
        <v>116</v>
      </c>
      <c r="C141" s="10" t="s">
        <v>118</v>
      </c>
      <c r="D141" s="10" t="s">
        <v>119</v>
      </c>
      <c r="E141" s="10" t="s">
        <v>275</v>
      </c>
      <c r="F141" s="10" t="s">
        <v>36</v>
      </c>
      <c r="G141" s="126">
        <v>642</v>
      </c>
      <c r="H141" s="10" t="s">
        <v>56</v>
      </c>
      <c r="I141" s="10">
        <v>1</v>
      </c>
      <c r="J141" s="10" t="s">
        <v>39</v>
      </c>
      <c r="K141" s="65" t="s">
        <v>40</v>
      </c>
      <c r="L141" s="98">
        <f>SUM(M141:X141)</f>
        <v>700000</v>
      </c>
      <c r="M141" s="98"/>
      <c r="N141" s="98"/>
      <c r="O141" s="98"/>
      <c r="P141" s="98"/>
      <c r="Q141" s="98"/>
      <c r="R141" s="98"/>
      <c r="S141" s="98"/>
      <c r="T141" s="98">
        <v>700000</v>
      </c>
      <c r="U141" s="98"/>
      <c r="V141" s="98"/>
      <c r="W141" s="98"/>
      <c r="X141" s="98"/>
      <c r="Y141" s="124" t="s">
        <v>57</v>
      </c>
      <c r="Z141" s="67">
        <v>45139</v>
      </c>
      <c r="AA141" s="127">
        <v>45261</v>
      </c>
      <c r="AB141" s="62" t="s">
        <v>42</v>
      </c>
      <c r="AC141" s="62" t="s">
        <v>41</v>
      </c>
      <c r="AD141" s="62" t="s">
        <v>61</v>
      </c>
    </row>
    <row r="142" spans="1:30" ht="94.5" x14ac:dyDescent="0.25">
      <c r="A142" s="54">
        <f t="shared" si="13"/>
        <v>123</v>
      </c>
      <c r="B142" s="61">
        <f t="shared" si="12"/>
        <v>117</v>
      </c>
      <c r="C142" s="2" t="s">
        <v>118</v>
      </c>
      <c r="D142" s="2" t="s">
        <v>119</v>
      </c>
      <c r="E142" s="10" t="s">
        <v>275</v>
      </c>
      <c r="F142" s="2" t="s">
        <v>36</v>
      </c>
      <c r="G142" s="128">
        <v>642</v>
      </c>
      <c r="H142" s="2" t="s">
        <v>56</v>
      </c>
      <c r="I142" s="2">
        <v>1</v>
      </c>
      <c r="J142" s="2" t="s">
        <v>39</v>
      </c>
      <c r="K142" s="2" t="s">
        <v>40</v>
      </c>
      <c r="L142" s="98">
        <f t="shared" ref="L142:L186" si="21">SUM(M142:X142)</f>
        <v>4220000</v>
      </c>
      <c r="M142" s="98"/>
      <c r="N142" s="98"/>
      <c r="O142" s="98"/>
      <c r="P142" s="98"/>
      <c r="Q142" s="98"/>
      <c r="R142" s="98"/>
      <c r="S142" s="98">
        <v>4220000</v>
      </c>
      <c r="T142" s="98"/>
      <c r="U142" s="98"/>
      <c r="V142" s="98"/>
      <c r="W142" s="98"/>
      <c r="X142" s="98"/>
      <c r="Y142" s="124" t="s">
        <v>41</v>
      </c>
      <c r="Z142" s="129">
        <v>45108</v>
      </c>
      <c r="AA142" s="130">
        <v>45261</v>
      </c>
      <c r="AB142" s="131" t="s">
        <v>42</v>
      </c>
      <c r="AC142" s="131" t="s">
        <v>41</v>
      </c>
      <c r="AD142" s="131" t="s">
        <v>61</v>
      </c>
    </row>
    <row r="143" spans="1:30" ht="94.5" x14ac:dyDescent="0.25">
      <c r="A143" s="54">
        <f t="shared" si="13"/>
        <v>124</v>
      </c>
      <c r="B143" s="61">
        <f t="shared" si="12"/>
        <v>118</v>
      </c>
      <c r="C143" s="2" t="s">
        <v>118</v>
      </c>
      <c r="D143" s="2" t="s">
        <v>119</v>
      </c>
      <c r="E143" s="10" t="s">
        <v>275</v>
      </c>
      <c r="F143" s="132" t="s">
        <v>36</v>
      </c>
      <c r="G143" s="133">
        <v>642</v>
      </c>
      <c r="H143" s="2" t="s">
        <v>56</v>
      </c>
      <c r="I143" s="2">
        <v>1</v>
      </c>
      <c r="J143" s="2" t="s">
        <v>39</v>
      </c>
      <c r="K143" s="2" t="s">
        <v>40</v>
      </c>
      <c r="L143" s="98">
        <f t="shared" si="21"/>
        <v>5000000</v>
      </c>
      <c r="M143" s="98"/>
      <c r="N143" s="98"/>
      <c r="O143" s="98"/>
      <c r="P143" s="98"/>
      <c r="Q143" s="98"/>
      <c r="R143" s="98"/>
      <c r="S143" s="98"/>
      <c r="T143" s="98"/>
      <c r="U143" s="98">
        <v>5000000</v>
      </c>
      <c r="V143" s="98"/>
      <c r="W143" s="98"/>
      <c r="X143" s="98"/>
      <c r="Y143" s="124" t="s">
        <v>41</v>
      </c>
      <c r="Z143" s="129">
        <v>45170</v>
      </c>
      <c r="AA143" s="67">
        <v>45231</v>
      </c>
      <c r="AB143" s="2" t="s">
        <v>42</v>
      </c>
      <c r="AC143" s="2" t="s">
        <v>41</v>
      </c>
      <c r="AD143" s="2" t="s">
        <v>61</v>
      </c>
    </row>
    <row r="144" spans="1:30" ht="94.5" x14ac:dyDescent="0.25">
      <c r="A144" s="54">
        <f t="shared" si="13"/>
        <v>125</v>
      </c>
      <c r="B144" s="61">
        <f t="shared" si="12"/>
        <v>119</v>
      </c>
      <c r="C144" s="124" t="s">
        <v>118</v>
      </c>
      <c r="D144" s="62" t="s">
        <v>119</v>
      </c>
      <c r="E144" s="10" t="s">
        <v>275</v>
      </c>
      <c r="F144" s="62" t="s">
        <v>36</v>
      </c>
      <c r="G144" s="134">
        <v>642</v>
      </c>
      <c r="H144" s="62" t="s">
        <v>56</v>
      </c>
      <c r="I144" s="62">
        <v>1</v>
      </c>
      <c r="J144" s="62" t="s">
        <v>39</v>
      </c>
      <c r="K144" s="95" t="s">
        <v>40</v>
      </c>
      <c r="L144" s="98">
        <f t="shared" si="21"/>
        <v>1500000</v>
      </c>
      <c r="M144" s="98"/>
      <c r="N144" s="98"/>
      <c r="O144" s="98"/>
      <c r="P144" s="98"/>
      <c r="Q144" s="98"/>
      <c r="R144" s="98"/>
      <c r="S144" s="98"/>
      <c r="T144" s="98"/>
      <c r="U144" s="98"/>
      <c r="V144" s="98">
        <v>1500000</v>
      </c>
      <c r="W144" s="98"/>
      <c r="X144" s="98"/>
      <c r="Y144" s="124" t="s">
        <v>41</v>
      </c>
      <c r="Z144" s="129">
        <v>45200</v>
      </c>
      <c r="AA144" s="67">
        <v>45231</v>
      </c>
      <c r="AB144" s="74" t="s">
        <v>42</v>
      </c>
      <c r="AC144" s="74" t="s">
        <v>41</v>
      </c>
      <c r="AD144" s="74" t="s">
        <v>61</v>
      </c>
    </row>
    <row r="145" spans="1:30" ht="94.5" x14ac:dyDescent="0.25">
      <c r="A145" s="54">
        <f t="shared" si="13"/>
        <v>126</v>
      </c>
      <c r="B145" s="61">
        <f t="shared" si="12"/>
        <v>120</v>
      </c>
      <c r="C145" s="73" t="s">
        <v>118</v>
      </c>
      <c r="D145" s="62" t="s">
        <v>119</v>
      </c>
      <c r="E145" s="10" t="s">
        <v>275</v>
      </c>
      <c r="F145" s="62" t="s">
        <v>36</v>
      </c>
      <c r="G145" s="134">
        <v>642</v>
      </c>
      <c r="H145" s="62" t="s">
        <v>56</v>
      </c>
      <c r="I145" s="62">
        <v>1</v>
      </c>
      <c r="J145" s="62" t="s">
        <v>39</v>
      </c>
      <c r="K145" s="95" t="s">
        <v>40</v>
      </c>
      <c r="L145" s="98">
        <f t="shared" si="21"/>
        <v>960000</v>
      </c>
      <c r="M145" s="98"/>
      <c r="N145" s="98"/>
      <c r="O145" s="98"/>
      <c r="P145" s="98"/>
      <c r="Q145" s="98"/>
      <c r="R145" s="98">
        <v>960000</v>
      </c>
      <c r="S145" s="98"/>
      <c r="T145" s="98"/>
      <c r="U145" s="98"/>
      <c r="V145" s="98"/>
      <c r="W145" s="98"/>
      <c r="X145" s="98"/>
      <c r="Y145" s="124" t="s">
        <v>41</v>
      </c>
      <c r="Z145" s="67">
        <v>45078</v>
      </c>
      <c r="AA145" s="127">
        <v>45108</v>
      </c>
      <c r="AB145" s="62" t="s">
        <v>42</v>
      </c>
      <c r="AC145" s="62" t="s">
        <v>41</v>
      </c>
      <c r="AD145" s="62" t="s">
        <v>61</v>
      </c>
    </row>
    <row r="146" spans="1:30" ht="94.5" x14ac:dyDescent="0.25">
      <c r="A146" s="54">
        <f t="shared" si="13"/>
        <v>127</v>
      </c>
      <c r="B146" s="61">
        <f t="shared" si="12"/>
        <v>121</v>
      </c>
      <c r="C146" s="73" t="s">
        <v>118</v>
      </c>
      <c r="D146" s="62" t="s">
        <v>119</v>
      </c>
      <c r="E146" s="10" t="s">
        <v>275</v>
      </c>
      <c r="F146" s="62" t="s">
        <v>36</v>
      </c>
      <c r="G146" s="134">
        <v>642</v>
      </c>
      <c r="H146" s="62" t="s">
        <v>56</v>
      </c>
      <c r="I146" s="62">
        <v>1</v>
      </c>
      <c r="J146" s="62" t="s">
        <v>39</v>
      </c>
      <c r="K146" s="95" t="s">
        <v>40</v>
      </c>
      <c r="L146" s="98">
        <f t="shared" si="21"/>
        <v>1200000</v>
      </c>
      <c r="M146" s="98"/>
      <c r="N146" s="98"/>
      <c r="O146" s="98"/>
      <c r="P146" s="98"/>
      <c r="Q146" s="98"/>
      <c r="R146" s="98"/>
      <c r="S146" s="98"/>
      <c r="T146" s="98"/>
      <c r="U146" s="98">
        <v>1200000</v>
      </c>
      <c r="V146" s="98"/>
      <c r="W146" s="98"/>
      <c r="X146" s="98"/>
      <c r="Y146" s="124" t="s">
        <v>41</v>
      </c>
      <c r="Z146" s="67">
        <v>45170</v>
      </c>
      <c r="AA146" s="127">
        <v>45200</v>
      </c>
      <c r="AB146" s="62" t="s">
        <v>42</v>
      </c>
      <c r="AC146" s="62" t="s">
        <v>41</v>
      </c>
      <c r="AD146" s="62" t="s">
        <v>61</v>
      </c>
    </row>
    <row r="147" spans="1:30" ht="94.5" x14ac:dyDescent="0.25">
      <c r="A147" s="54">
        <f t="shared" si="13"/>
        <v>128</v>
      </c>
      <c r="B147" s="61">
        <f t="shared" si="12"/>
        <v>122</v>
      </c>
      <c r="C147" s="73" t="s">
        <v>118</v>
      </c>
      <c r="D147" s="62" t="s">
        <v>167</v>
      </c>
      <c r="E147" s="10" t="s">
        <v>275</v>
      </c>
      <c r="F147" s="62" t="s">
        <v>36</v>
      </c>
      <c r="G147" s="134">
        <v>642</v>
      </c>
      <c r="H147" s="62" t="s">
        <v>56</v>
      </c>
      <c r="I147" s="62">
        <v>1</v>
      </c>
      <c r="J147" s="62" t="s">
        <v>39</v>
      </c>
      <c r="K147" s="95" t="s">
        <v>40</v>
      </c>
      <c r="L147" s="98">
        <f t="shared" si="21"/>
        <v>2982500</v>
      </c>
      <c r="M147" s="98"/>
      <c r="N147" s="98"/>
      <c r="O147" s="98"/>
      <c r="P147" s="98"/>
      <c r="Q147" s="98"/>
      <c r="R147" s="98"/>
      <c r="S147" s="98"/>
      <c r="T147" s="98">
        <v>2982500</v>
      </c>
      <c r="U147" s="98"/>
      <c r="V147" s="98"/>
      <c r="W147" s="98"/>
      <c r="X147" s="98"/>
      <c r="Y147" s="124" t="s">
        <v>57</v>
      </c>
      <c r="Z147" s="67">
        <v>45139</v>
      </c>
      <c r="AA147" s="127">
        <v>45170</v>
      </c>
      <c r="AB147" s="62" t="s">
        <v>42</v>
      </c>
      <c r="AC147" s="62" t="s">
        <v>41</v>
      </c>
      <c r="AD147" s="62" t="s">
        <v>61</v>
      </c>
    </row>
    <row r="148" spans="1:30" ht="94.5" x14ac:dyDescent="0.25">
      <c r="A148" s="54">
        <f t="shared" si="13"/>
        <v>129</v>
      </c>
      <c r="B148" s="61">
        <f t="shared" si="12"/>
        <v>123</v>
      </c>
      <c r="C148" s="73" t="s">
        <v>118</v>
      </c>
      <c r="D148" s="62" t="s">
        <v>167</v>
      </c>
      <c r="E148" s="10" t="s">
        <v>275</v>
      </c>
      <c r="F148" s="62" t="s">
        <v>36</v>
      </c>
      <c r="G148" s="134">
        <v>642</v>
      </c>
      <c r="H148" s="62" t="s">
        <v>56</v>
      </c>
      <c r="I148" s="62">
        <v>1</v>
      </c>
      <c r="J148" s="62" t="s">
        <v>39</v>
      </c>
      <c r="K148" s="95" t="s">
        <v>40</v>
      </c>
      <c r="L148" s="98">
        <f t="shared" si="21"/>
        <v>650000</v>
      </c>
      <c r="M148" s="98"/>
      <c r="N148" s="98"/>
      <c r="O148" s="98"/>
      <c r="P148" s="98"/>
      <c r="Q148" s="98"/>
      <c r="R148" s="98"/>
      <c r="S148" s="98">
        <v>650000</v>
      </c>
      <c r="T148" s="98"/>
      <c r="U148" s="98"/>
      <c r="V148" s="98"/>
      <c r="W148" s="98"/>
      <c r="X148" s="98"/>
      <c r="Y148" s="124" t="s">
        <v>41</v>
      </c>
      <c r="Z148" s="67">
        <v>45108</v>
      </c>
      <c r="AA148" s="127">
        <v>45139</v>
      </c>
      <c r="AB148" s="62" t="s">
        <v>42</v>
      </c>
      <c r="AC148" s="62" t="s">
        <v>41</v>
      </c>
      <c r="AD148" s="62" t="s">
        <v>61</v>
      </c>
    </row>
    <row r="149" spans="1:30" ht="94.5" x14ac:dyDescent="0.25">
      <c r="A149" s="54">
        <f t="shared" si="13"/>
        <v>130</v>
      </c>
      <c r="B149" s="61">
        <f t="shared" si="12"/>
        <v>124</v>
      </c>
      <c r="C149" s="73" t="s">
        <v>118</v>
      </c>
      <c r="D149" s="62" t="s">
        <v>167</v>
      </c>
      <c r="E149" s="10" t="s">
        <v>275</v>
      </c>
      <c r="F149" s="62" t="s">
        <v>36</v>
      </c>
      <c r="G149" s="134">
        <v>642</v>
      </c>
      <c r="H149" s="62" t="s">
        <v>56</v>
      </c>
      <c r="I149" s="62">
        <v>1</v>
      </c>
      <c r="J149" s="62" t="s">
        <v>39</v>
      </c>
      <c r="K149" s="95" t="s">
        <v>40</v>
      </c>
      <c r="L149" s="98">
        <f t="shared" si="21"/>
        <v>1000000</v>
      </c>
      <c r="M149" s="98"/>
      <c r="N149" s="98">
        <v>1000000</v>
      </c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124" t="s">
        <v>57</v>
      </c>
      <c r="Z149" s="67">
        <v>44958</v>
      </c>
      <c r="AA149" s="127">
        <v>45017</v>
      </c>
      <c r="AB149" s="62" t="s">
        <v>42</v>
      </c>
      <c r="AC149" s="62" t="s">
        <v>41</v>
      </c>
      <c r="AD149" s="62" t="s">
        <v>61</v>
      </c>
    </row>
    <row r="150" spans="1:30" ht="94.5" x14ac:dyDescent="0.25">
      <c r="A150" s="54">
        <f t="shared" si="13"/>
        <v>131</v>
      </c>
      <c r="B150" s="61">
        <f t="shared" si="12"/>
        <v>125</v>
      </c>
      <c r="C150" s="92" t="s">
        <v>118</v>
      </c>
      <c r="D150" s="62" t="s">
        <v>119</v>
      </c>
      <c r="E150" s="10" t="s">
        <v>275</v>
      </c>
      <c r="F150" s="62" t="s">
        <v>36</v>
      </c>
      <c r="G150" s="134">
        <v>642</v>
      </c>
      <c r="H150" s="62" t="s">
        <v>56</v>
      </c>
      <c r="I150" s="62">
        <v>1</v>
      </c>
      <c r="J150" s="62" t="s">
        <v>39</v>
      </c>
      <c r="K150" s="95" t="s">
        <v>40</v>
      </c>
      <c r="L150" s="98">
        <f t="shared" si="21"/>
        <v>2500000</v>
      </c>
      <c r="M150" s="98"/>
      <c r="N150" s="98"/>
      <c r="O150" s="98">
        <v>2500000</v>
      </c>
      <c r="P150" s="98"/>
      <c r="Q150" s="98"/>
      <c r="R150" s="98"/>
      <c r="S150" s="98"/>
      <c r="T150" s="98"/>
      <c r="U150" s="98"/>
      <c r="V150" s="98"/>
      <c r="W150" s="98"/>
      <c r="X150" s="98"/>
      <c r="Y150" s="124" t="s">
        <v>41</v>
      </c>
      <c r="Z150" s="67">
        <v>44562</v>
      </c>
      <c r="AA150" s="127">
        <v>44896</v>
      </c>
      <c r="AB150" s="62" t="s">
        <v>42</v>
      </c>
      <c r="AC150" s="62" t="s">
        <v>41</v>
      </c>
      <c r="AD150" s="62" t="s">
        <v>61</v>
      </c>
    </row>
    <row r="151" spans="1:30" ht="94.5" x14ac:dyDescent="0.25">
      <c r="A151" s="54">
        <f t="shared" si="13"/>
        <v>132</v>
      </c>
      <c r="B151" s="61">
        <f t="shared" si="12"/>
        <v>126</v>
      </c>
      <c r="C151" s="62" t="s">
        <v>78</v>
      </c>
      <c r="D151" s="62" t="s">
        <v>79</v>
      </c>
      <c r="E151" s="8" t="s">
        <v>80</v>
      </c>
      <c r="F151" s="62" t="s">
        <v>64</v>
      </c>
      <c r="G151" s="62">
        <v>642</v>
      </c>
      <c r="H151" s="62" t="s">
        <v>56</v>
      </c>
      <c r="I151" s="62">
        <v>1</v>
      </c>
      <c r="J151" s="62" t="s">
        <v>39</v>
      </c>
      <c r="K151" s="62" t="s">
        <v>40</v>
      </c>
      <c r="L151" s="135">
        <f t="shared" si="21"/>
        <v>850000</v>
      </c>
      <c r="M151" s="136">
        <v>850000</v>
      </c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62" t="s">
        <v>57</v>
      </c>
      <c r="Z151" s="80">
        <v>44958</v>
      </c>
      <c r="AA151" s="80">
        <v>45261</v>
      </c>
      <c r="AB151" s="62" t="s">
        <v>42</v>
      </c>
      <c r="AC151" s="62" t="s">
        <v>41</v>
      </c>
      <c r="AD151" s="62" t="s">
        <v>61</v>
      </c>
    </row>
    <row r="152" spans="1:30" ht="94.5" x14ac:dyDescent="0.25">
      <c r="A152" s="54">
        <f t="shared" si="13"/>
        <v>133</v>
      </c>
      <c r="B152" s="61">
        <f t="shared" si="12"/>
        <v>127</v>
      </c>
      <c r="C152" s="137" t="s">
        <v>120</v>
      </c>
      <c r="D152" s="2" t="s">
        <v>120</v>
      </c>
      <c r="E152" s="138" t="s">
        <v>121</v>
      </c>
      <c r="F152" s="3" t="s">
        <v>36</v>
      </c>
      <c r="G152" s="4">
        <v>642</v>
      </c>
      <c r="H152" s="3" t="s">
        <v>56</v>
      </c>
      <c r="I152" s="3">
        <v>1</v>
      </c>
      <c r="J152" s="3" t="s">
        <v>39</v>
      </c>
      <c r="K152" s="3" t="s">
        <v>40</v>
      </c>
      <c r="L152" s="135">
        <f t="shared" si="21"/>
        <v>25296000</v>
      </c>
      <c r="M152" s="100">
        <v>2108000</v>
      </c>
      <c r="N152" s="100">
        <v>2108000</v>
      </c>
      <c r="O152" s="100">
        <v>2108000</v>
      </c>
      <c r="P152" s="100">
        <v>2108000</v>
      </c>
      <c r="Q152" s="100">
        <v>2108000</v>
      </c>
      <c r="R152" s="100">
        <v>2108000</v>
      </c>
      <c r="S152" s="100">
        <v>2108000</v>
      </c>
      <c r="T152" s="100">
        <v>2108000</v>
      </c>
      <c r="U152" s="100">
        <v>2108000</v>
      </c>
      <c r="V152" s="100">
        <v>2108000</v>
      </c>
      <c r="W152" s="100">
        <v>2108000</v>
      </c>
      <c r="X152" s="100">
        <v>2108000</v>
      </c>
      <c r="Y152" s="3" t="s">
        <v>57</v>
      </c>
      <c r="Z152" s="121">
        <v>45078</v>
      </c>
      <c r="AA152" s="121">
        <v>45261</v>
      </c>
      <c r="AB152" s="2" t="s">
        <v>42</v>
      </c>
      <c r="AC152" s="2" t="s">
        <v>41</v>
      </c>
      <c r="AD152" s="2" t="s">
        <v>61</v>
      </c>
    </row>
    <row r="153" spans="1:30" ht="94.5" x14ac:dyDescent="0.25">
      <c r="A153" s="54">
        <f t="shared" si="13"/>
        <v>134</v>
      </c>
      <c r="B153" s="61">
        <f t="shared" si="12"/>
        <v>128</v>
      </c>
      <c r="C153" s="2" t="s">
        <v>122</v>
      </c>
      <c r="D153" s="2" t="s">
        <v>123</v>
      </c>
      <c r="E153" s="2" t="s">
        <v>276</v>
      </c>
      <c r="F153" s="2" t="s">
        <v>36</v>
      </c>
      <c r="G153" s="128">
        <v>642</v>
      </c>
      <c r="H153" s="2" t="s">
        <v>56</v>
      </c>
      <c r="I153" s="2">
        <v>1</v>
      </c>
      <c r="J153" s="2" t="s">
        <v>39</v>
      </c>
      <c r="K153" s="2" t="s">
        <v>40</v>
      </c>
      <c r="L153" s="98">
        <f t="shared" si="21"/>
        <v>276000</v>
      </c>
      <c r="M153" s="1"/>
      <c r="N153" s="1"/>
      <c r="O153" s="1"/>
      <c r="P153" s="1"/>
      <c r="Q153" s="1">
        <v>276000</v>
      </c>
      <c r="R153" s="1"/>
      <c r="S153" s="1"/>
      <c r="T153" s="1"/>
      <c r="U153" s="1"/>
      <c r="V153" s="1"/>
      <c r="W153" s="1"/>
      <c r="X153" s="1"/>
      <c r="Y153" s="2" t="s">
        <v>86</v>
      </c>
      <c r="Z153" s="67">
        <v>45047</v>
      </c>
      <c r="AA153" s="127">
        <v>45261</v>
      </c>
      <c r="AB153" s="62" t="s">
        <v>84</v>
      </c>
      <c r="AC153" s="2" t="s">
        <v>57</v>
      </c>
      <c r="AD153" s="10" t="s">
        <v>61</v>
      </c>
    </row>
    <row r="154" spans="1:30" ht="94.5" x14ac:dyDescent="0.25">
      <c r="A154" s="54">
        <f t="shared" si="13"/>
        <v>135</v>
      </c>
      <c r="B154" s="61">
        <f t="shared" si="12"/>
        <v>129</v>
      </c>
      <c r="C154" s="2" t="s">
        <v>122</v>
      </c>
      <c r="D154" s="2" t="s">
        <v>123</v>
      </c>
      <c r="E154" s="2" t="s">
        <v>276</v>
      </c>
      <c r="F154" s="2" t="s">
        <v>36</v>
      </c>
      <c r="G154" s="128">
        <v>642</v>
      </c>
      <c r="H154" s="2" t="s">
        <v>56</v>
      </c>
      <c r="I154" s="2">
        <v>1</v>
      </c>
      <c r="J154" s="2" t="s">
        <v>39</v>
      </c>
      <c r="K154" s="2" t="s">
        <v>40</v>
      </c>
      <c r="L154" s="98">
        <f t="shared" si="21"/>
        <v>1020000</v>
      </c>
      <c r="M154" s="1"/>
      <c r="N154" s="1"/>
      <c r="O154" s="1"/>
      <c r="P154" s="1">
        <v>1020000</v>
      </c>
      <c r="Q154" s="1"/>
      <c r="R154" s="1"/>
      <c r="S154" s="1"/>
      <c r="T154" s="1"/>
      <c r="U154" s="1"/>
      <c r="V154" s="1"/>
      <c r="W154" s="1"/>
      <c r="X154" s="1"/>
      <c r="Y154" s="2" t="s">
        <v>57</v>
      </c>
      <c r="Z154" s="67">
        <v>45017</v>
      </c>
      <c r="AA154" s="127">
        <v>45261</v>
      </c>
      <c r="AB154" s="2" t="s">
        <v>42</v>
      </c>
      <c r="AC154" s="2" t="s">
        <v>41</v>
      </c>
      <c r="AD154" s="2" t="s">
        <v>61</v>
      </c>
    </row>
    <row r="155" spans="1:30" ht="94.5" x14ac:dyDescent="0.25">
      <c r="A155" s="54">
        <f t="shared" si="13"/>
        <v>136</v>
      </c>
      <c r="B155" s="61">
        <f t="shared" si="12"/>
        <v>130</v>
      </c>
      <c r="C155" s="3" t="s">
        <v>122</v>
      </c>
      <c r="D155" s="3" t="s">
        <v>123</v>
      </c>
      <c r="E155" s="2" t="s">
        <v>276</v>
      </c>
      <c r="F155" s="3" t="s">
        <v>36</v>
      </c>
      <c r="G155" s="4">
        <v>642</v>
      </c>
      <c r="H155" s="3" t="s">
        <v>56</v>
      </c>
      <c r="I155" s="3">
        <v>1</v>
      </c>
      <c r="J155" s="3" t="s">
        <v>39</v>
      </c>
      <c r="K155" s="3" t="s">
        <v>40</v>
      </c>
      <c r="L155" s="98">
        <f t="shared" si="21"/>
        <v>33000000</v>
      </c>
      <c r="M155" s="139"/>
      <c r="N155" s="139"/>
      <c r="O155" s="139">
        <v>1000000</v>
      </c>
      <c r="P155" s="139"/>
      <c r="Q155" s="139">
        <v>1000000</v>
      </c>
      <c r="R155" s="139">
        <v>1000000</v>
      </c>
      <c r="S155" s="139"/>
      <c r="T155" s="139"/>
      <c r="U155" s="139">
        <v>1000000</v>
      </c>
      <c r="V155" s="139"/>
      <c r="W155" s="139">
        <v>29000000</v>
      </c>
      <c r="X155" s="139"/>
      <c r="Y155" s="140" t="s">
        <v>57</v>
      </c>
      <c r="Z155" s="141">
        <v>44986</v>
      </c>
      <c r="AA155" s="6">
        <v>45627</v>
      </c>
      <c r="AB155" s="62" t="s">
        <v>77</v>
      </c>
      <c r="AC155" s="3" t="s">
        <v>57</v>
      </c>
      <c r="AD155" s="131" t="s">
        <v>61</v>
      </c>
    </row>
    <row r="156" spans="1:30" ht="94.5" x14ac:dyDescent="0.25">
      <c r="A156" s="54">
        <f t="shared" si="13"/>
        <v>137</v>
      </c>
      <c r="B156" s="61">
        <f t="shared" si="12"/>
        <v>131</v>
      </c>
      <c r="C156" s="2" t="s">
        <v>122</v>
      </c>
      <c r="D156" s="2" t="s">
        <v>123</v>
      </c>
      <c r="E156" s="2" t="s">
        <v>276</v>
      </c>
      <c r="F156" s="2" t="s">
        <v>36</v>
      </c>
      <c r="G156" s="128">
        <v>642</v>
      </c>
      <c r="H156" s="2" t="s">
        <v>56</v>
      </c>
      <c r="I156" s="2">
        <v>1</v>
      </c>
      <c r="J156" s="2" t="s">
        <v>39</v>
      </c>
      <c r="K156" s="2" t="s">
        <v>40</v>
      </c>
      <c r="L156" s="98">
        <f t="shared" si="21"/>
        <v>15600000</v>
      </c>
      <c r="M156" s="1"/>
      <c r="N156" s="1"/>
      <c r="O156" s="1"/>
      <c r="P156" s="1">
        <v>15600000</v>
      </c>
      <c r="Q156" s="1"/>
      <c r="R156" s="1"/>
      <c r="S156" s="1"/>
      <c r="T156" s="1"/>
      <c r="U156" s="1"/>
      <c r="V156" s="1"/>
      <c r="W156" s="1"/>
      <c r="X156" s="1"/>
      <c r="Y156" s="2" t="s">
        <v>67</v>
      </c>
      <c r="Z156" s="67">
        <v>45017</v>
      </c>
      <c r="AA156" s="67">
        <v>45261</v>
      </c>
      <c r="AB156" s="2" t="s">
        <v>42</v>
      </c>
      <c r="AC156" s="2" t="s">
        <v>41</v>
      </c>
      <c r="AD156" s="2" t="s">
        <v>61</v>
      </c>
    </row>
    <row r="157" spans="1:30" ht="94.5" x14ac:dyDescent="0.25">
      <c r="A157" s="54">
        <f t="shared" si="13"/>
        <v>138</v>
      </c>
      <c r="B157" s="61">
        <f t="shared" ref="B157:B219" si="22">B156+1</f>
        <v>132</v>
      </c>
      <c r="C157" s="2" t="s">
        <v>122</v>
      </c>
      <c r="D157" s="2" t="s">
        <v>123</v>
      </c>
      <c r="E157" s="2" t="s">
        <v>276</v>
      </c>
      <c r="F157" s="2" t="s">
        <v>36</v>
      </c>
      <c r="G157" s="128">
        <v>642</v>
      </c>
      <c r="H157" s="2" t="s">
        <v>56</v>
      </c>
      <c r="I157" s="2">
        <v>1</v>
      </c>
      <c r="J157" s="2" t="s">
        <v>39</v>
      </c>
      <c r="K157" s="2" t="s">
        <v>40</v>
      </c>
      <c r="L157" s="98">
        <f t="shared" si="21"/>
        <v>840000</v>
      </c>
      <c r="M157" s="1">
        <v>840000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 t="s">
        <v>57</v>
      </c>
      <c r="Z157" s="67">
        <v>44927</v>
      </c>
      <c r="AA157" s="67">
        <v>45261</v>
      </c>
      <c r="AB157" s="2" t="s">
        <v>77</v>
      </c>
      <c r="AC157" s="2" t="s">
        <v>57</v>
      </c>
      <c r="AD157" s="2" t="s">
        <v>61</v>
      </c>
    </row>
    <row r="158" spans="1:30" ht="94.5" x14ac:dyDescent="0.25">
      <c r="A158" s="54">
        <f t="shared" ref="A158:A220" si="23">A157+1</f>
        <v>139</v>
      </c>
      <c r="B158" s="61">
        <f t="shared" si="22"/>
        <v>133</v>
      </c>
      <c r="C158" s="2" t="s">
        <v>122</v>
      </c>
      <c r="D158" s="2" t="s">
        <v>123</v>
      </c>
      <c r="E158" s="2" t="s">
        <v>276</v>
      </c>
      <c r="F158" s="2" t="s">
        <v>36</v>
      </c>
      <c r="G158" s="128">
        <v>642</v>
      </c>
      <c r="H158" s="2" t="s">
        <v>56</v>
      </c>
      <c r="I158" s="2">
        <v>1</v>
      </c>
      <c r="J158" s="2" t="s">
        <v>39</v>
      </c>
      <c r="K158" s="2" t="s">
        <v>40</v>
      </c>
      <c r="L158" s="98">
        <f t="shared" si="21"/>
        <v>12000000</v>
      </c>
      <c r="M158" s="1"/>
      <c r="N158" s="1"/>
      <c r="O158" s="1">
        <v>12000000</v>
      </c>
      <c r="P158" s="1"/>
      <c r="Q158" s="1"/>
      <c r="R158" s="1"/>
      <c r="S158" s="1"/>
      <c r="T158" s="1"/>
      <c r="U158" s="1"/>
      <c r="V158" s="1"/>
      <c r="W158" s="1"/>
      <c r="X158" s="1"/>
      <c r="Y158" s="2" t="s">
        <v>57</v>
      </c>
      <c r="Z158" s="67">
        <v>44986</v>
      </c>
      <c r="AA158" s="67">
        <v>45261</v>
      </c>
      <c r="AB158" s="2" t="s">
        <v>77</v>
      </c>
      <c r="AC158" s="2" t="s">
        <v>57</v>
      </c>
      <c r="AD158" s="2" t="s">
        <v>61</v>
      </c>
    </row>
    <row r="159" spans="1:30" ht="94.5" x14ac:dyDescent="0.25">
      <c r="A159" s="54">
        <f t="shared" si="23"/>
        <v>140</v>
      </c>
      <c r="B159" s="61">
        <f t="shared" si="22"/>
        <v>134</v>
      </c>
      <c r="C159" s="2" t="s">
        <v>122</v>
      </c>
      <c r="D159" s="2" t="s">
        <v>123</v>
      </c>
      <c r="E159" s="2" t="s">
        <v>276</v>
      </c>
      <c r="F159" s="2" t="s">
        <v>36</v>
      </c>
      <c r="G159" s="128">
        <v>642</v>
      </c>
      <c r="H159" s="2" t="s">
        <v>56</v>
      </c>
      <c r="I159" s="2">
        <v>1</v>
      </c>
      <c r="J159" s="2" t="s">
        <v>39</v>
      </c>
      <c r="K159" s="2" t="s">
        <v>40</v>
      </c>
      <c r="L159" s="98">
        <f t="shared" si="21"/>
        <v>964000</v>
      </c>
      <c r="M159" s="1"/>
      <c r="N159" s="1"/>
      <c r="O159" s="1"/>
      <c r="P159" s="1">
        <v>964000</v>
      </c>
      <c r="Q159" s="1"/>
      <c r="R159" s="1"/>
      <c r="S159" s="1"/>
      <c r="T159" s="1"/>
      <c r="U159" s="1"/>
      <c r="V159" s="1"/>
      <c r="W159" s="1"/>
      <c r="X159" s="1"/>
      <c r="Y159" s="2" t="s">
        <v>41</v>
      </c>
      <c r="Z159" s="67">
        <v>45017</v>
      </c>
      <c r="AA159" s="67">
        <v>45261</v>
      </c>
      <c r="AB159" s="2" t="s">
        <v>42</v>
      </c>
      <c r="AC159" s="2" t="s">
        <v>41</v>
      </c>
      <c r="AD159" s="2" t="s">
        <v>61</v>
      </c>
    </row>
    <row r="160" spans="1:30" ht="94.5" x14ac:dyDescent="0.25">
      <c r="A160" s="54">
        <f t="shared" si="23"/>
        <v>141</v>
      </c>
      <c r="B160" s="61">
        <f t="shared" si="22"/>
        <v>135</v>
      </c>
      <c r="C160" s="2" t="s">
        <v>122</v>
      </c>
      <c r="D160" s="2" t="s">
        <v>123</v>
      </c>
      <c r="E160" s="2" t="s">
        <v>276</v>
      </c>
      <c r="F160" s="2" t="s">
        <v>36</v>
      </c>
      <c r="G160" s="128">
        <v>642</v>
      </c>
      <c r="H160" s="2" t="s">
        <v>56</v>
      </c>
      <c r="I160" s="2">
        <v>1</v>
      </c>
      <c r="J160" s="2" t="s">
        <v>39</v>
      </c>
      <c r="K160" s="2" t="s">
        <v>40</v>
      </c>
      <c r="L160" s="98">
        <f t="shared" si="21"/>
        <v>3000000</v>
      </c>
      <c r="M160" s="69"/>
      <c r="N160" s="69"/>
      <c r="O160" s="69"/>
      <c r="P160" s="69">
        <v>3000000</v>
      </c>
      <c r="Q160" s="69"/>
      <c r="R160" s="69"/>
      <c r="S160" s="69"/>
      <c r="T160" s="69"/>
      <c r="U160" s="69"/>
      <c r="V160" s="69"/>
      <c r="W160" s="69"/>
      <c r="X160" s="69"/>
      <c r="Y160" s="2" t="s">
        <v>41</v>
      </c>
      <c r="Z160" s="67">
        <v>45017</v>
      </c>
      <c r="AA160" s="67">
        <v>45261</v>
      </c>
      <c r="AB160" s="2" t="s">
        <v>42</v>
      </c>
      <c r="AC160" s="2" t="s">
        <v>41</v>
      </c>
      <c r="AD160" s="2" t="s">
        <v>61</v>
      </c>
    </row>
    <row r="161" spans="1:30" ht="94.5" x14ac:dyDescent="0.25">
      <c r="A161" s="54">
        <f t="shared" si="23"/>
        <v>142</v>
      </c>
      <c r="B161" s="61">
        <f t="shared" si="22"/>
        <v>136</v>
      </c>
      <c r="C161" s="2" t="s">
        <v>122</v>
      </c>
      <c r="D161" s="2" t="s">
        <v>123</v>
      </c>
      <c r="E161" s="2" t="s">
        <v>276</v>
      </c>
      <c r="F161" s="74" t="s">
        <v>36</v>
      </c>
      <c r="G161" s="142">
        <v>642</v>
      </c>
      <c r="H161" s="140" t="s">
        <v>56</v>
      </c>
      <c r="I161" s="140">
        <v>1</v>
      </c>
      <c r="J161" s="140" t="s">
        <v>39</v>
      </c>
      <c r="K161" s="140" t="s">
        <v>40</v>
      </c>
      <c r="L161" s="98">
        <f t="shared" si="21"/>
        <v>4800000</v>
      </c>
      <c r="M161" s="69"/>
      <c r="N161" s="69"/>
      <c r="O161" s="69"/>
      <c r="P161" s="69"/>
      <c r="Q161" s="69"/>
      <c r="R161" s="69"/>
      <c r="S161" s="69"/>
      <c r="T161" s="69">
        <v>4800000</v>
      </c>
      <c r="U161" s="69"/>
      <c r="V161" s="69"/>
      <c r="W161" s="69"/>
      <c r="X161" s="69"/>
      <c r="Y161" s="70" t="s">
        <v>67</v>
      </c>
      <c r="Z161" s="77">
        <v>45139</v>
      </c>
      <c r="AA161" s="77">
        <v>44896</v>
      </c>
      <c r="AB161" s="74" t="s">
        <v>42</v>
      </c>
      <c r="AC161" s="70" t="s">
        <v>41</v>
      </c>
      <c r="AD161" s="131" t="s">
        <v>61</v>
      </c>
    </row>
    <row r="162" spans="1:30" ht="94.5" x14ac:dyDescent="0.25">
      <c r="A162" s="54">
        <f t="shared" si="23"/>
        <v>143</v>
      </c>
      <c r="B162" s="61">
        <f t="shared" si="22"/>
        <v>137</v>
      </c>
      <c r="C162" s="2" t="s">
        <v>122</v>
      </c>
      <c r="D162" s="2" t="s">
        <v>123</v>
      </c>
      <c r="E162" s="2" t="s">
        <v>276</v>
      </c>
      <c r="F162" s="62" t="s">
        <v>64</v>
      </c>
      <c r="G162" s="4">
        <v>642</v>
      </c>
      <c r="H162" s="3" t="s">
        <v>56</v>
      </c>
      <c r="I162" s="3">
        <v>1</v>
      </c>
      <c r="J162" s="3" t="s">
        <v>39</v>
      </c>
      <c r="K162" s="3" t="s">
        <v>40</v>
      </c>
      <c r="L162" s="98">
        <f t="shared" si="21"/>
        <v>400000</v>
      </c>
      <c r="M162" s="69"/>
      <c r="N162" s="69"/>
      <c r="O162" s="69"/>
      <c r="P162" s="69">
        <v>400000</v>
      </c>
      <c r="Q162" s="69"/>
      <c r="R162" s="69"/>
      <c r="S162" s="69"/>
      <c r="T162" s="69"/>
      <c r="U162" s="69"/>
      <c r="V162" s="69"/>
      <c r="W162" s="69"/>
      <c r="X162" s="69"/>
      <c r="Y162" s="2" t="s">
        <v>57</v>
      </c>
      <c r="Z162" s="80">
        <v>45017</v>
      </c>
      <c r="AA162" s="80">
        <v>45261</v>
      </c>
      <c r="AB162" s="62" t="s">
        <v>77</v>
      </c>
      <c r="AC162" s="2" t="s">
        <v>57</v>
      </c>
      <c r="AD162" s="10" t="s">
        <v>61</v>
      </c>
    </row>
    <row r="163" spans="1:30" ht="94.5" x14ac:dyDescent="0.25">
      <c r="A163" s="54">
        <f t="shared" si="23"/>
        <v>144</v>
      </c>
      <c r="B163" s="61">
        <f t="shared" si="22"/>
        <v>138</v>
      </c>
      <c r="C163" s="2" t="s">
        <v>122</v>
      </c>
      <c r="D163" s="2" t="s">
        <v>123</v>
      </c>
      <c r="E163" s="2" t="s">
        <v>276</v>
      </c>
      <c r="F163" s="62" t="s">
        <v>36</v>
      </c>
      <c r="G163" s="4">
        <v>642</v>
      </c>
      <c r="H163" s="3" t="s">
        <v>56</v>
      </c>
      <c r="I163" s="3">
        <v>1</v>
      </c>
      <c r="J163" s="3" t="s">
        <v>39</v>
      </c>
      <c r="K163" s="3" t="s">
        <v>40</v>
      </c>
      <c r="L163" s="98">
        <f t="shared" si="21"/>
        <v>700000</v>
      </c>
      <c r="M163" s="139"/>
      <c r="N163" s="139"/>
      <c r="O163" s="139"/>
      <c r="P163" s="139">
        <v>700000</v>
      </c>
      <c r="Q163" s="139"/>
      <c r="R163" s="139"/>
      <c r="S163" s="139"/>
      <c r="T163" s="139"/>
      <c r="U163" s="139"/>
      <c r="V163" s="139"/>
      <c r="W163" s="139"/>
      <c r="X163" s="139"/>
      <c r="Y163" s="2" t="s">
        <v>57</v>
      </c>
      <c r="Z163" s="80">
        <v>45017</v>
      </c>
      <c r="AA163" s="80">
        <v>45261</v>
      </c>
      <c r="AB163" s="62" t="s">
        <v>42</v>
      </c>
      <c r="AC163" s="2" t="s">
        <v>41</v>
      </c>
      <c r="AD163" s="10" t="s">
        <v>61</v>
      </c>
    </row>
    <row r="164" spans="1:30" ht="94.5" x14ac:dyDescent="0.25">
      <c r="A164" s="54">
        <f t="shared" si="23"/>
        <v>145</v>
      </c>
      <c r="B164" s="61">
        <f t="shared" si="22"/>
        <v>139</v>
      </c>
      <c r="C164" s="2" t="s">
        <v>122</v>
      </c>
      <c r="D164" s="2" t="s">
        <v>123</v>
      </c>
      <c r="E164" s="2" t="s">
        <v>276</v>
      </c>
      <c r="F164" s="62" t="s">
        <v>36</v>
      </c>
      <c r="G164" s="4">
        <v>642</v>
      </c>
      <c r="H164" s="3" t="s">
        <v>56</v>
      </c>
      <c r="I164" s="3">
        <v>1</v>
      </c>
      <c r="J164" s="3" t="s">
        <v>39</v>
      </c>
      <c r="K164" s="3" t="s">
        <v>40</v>
      </c>
      <c r="L164" s="98">
        <f t="shared" si="21"/>
        <v>2500000</v>
      </c>
      <c r="M164" s="1"/>
      <c r="N164" s="1"/>
      <c r="O164" s="1"/>
      <c r="P164" s="1"/>
      <c r="Q164" s="1"/>
      <c r="R164" s="1"/>
      <c r="S164" s="1">
        <v>2500000</v>
      </c>
      <c r="T164" s="1"/>
      <c r="U164" s="1"/>
      <c r="V164" s="1"/>
      <c r="W164" s="1"/>
      <c r="X164" s="1"/>
      <c r="Y164" s="2" t="s">
        <v>57</v>
      </c>
      <c r="Z164" s="80">
        <v>45108</v>
      </c>
      <c r="AA164" s="80">
        <v>45444</v>
      </c>
      <c r="AB164" s="62" t="s">
        <v>77</v>
      </c>
      <c r="AC164" s="2" t="s">
        <v>57</v>
      </c>
      <c r="AD164" s="10" t="s">
        <v>61</v>
      </c>
    </row>
    <row r="165" spans="1:30" ht="94.5" x14ac:dyDescent="0.25">
      <c r="A165" s="54">
        <f t="shared" si="23"/>
        <v>146</v>
      </c>
      <c r="B165" s="61">
        <f t="shared" si="22"/>
        <v>140</v>
      </c>
      <c r="C165" s="2" t="s">
        <v>122</v>
      </c>
      <c r="D165" s="2" t="s">
        <v>123</v>
      </c>
      <c r="E165" s="2" t="s">
        <v>276</v>
      </c>
      <c r="F165" s="62" t="s">
        <v>36</v>
      </c>
      <c r="G165" s="4">
        <v>642</v>
      </c>
      <c r="H165" s="3" t="s">
        <v>56</v>
      </c>
      <c r="I165" s="3">
        <v>1</v>
      </c>
      <c r="J165" s="3" t="s">
        <v>39</v>
      </c>
      <c r="K165" s="3" t="s">
        <v>40</v>
      </c>
      <c r="L165" s="98">
        <f t="shared" si="21"/>
        <v>1020000</v>
      </c>
      <c r="M165" s="1"/>
      <c r="N165" s="1"/>
      <c r="O165" s="1"/>
      <c r="P165" s="1">
        <v>1020000</v>
      </c>
      <c r="Q165" s="1"/>
      <c r="R165" s="1"/>
      <c r="S165" s="1"/>
      <c r="T165" s="1"/>
      <c r="U165" s="1"/>
      <c r="V165" s="1"/>
      <c r="W165" s="1"/>
      <c r="X165" s="1"/>
      <c r="Y165" s="2" t="s">
        <v>86</v>
      </c>
      <c r="Z165" s="80">
        <v>45017</v>
      </c>
      <c r="AA165" s="80">
        <v>45261</v>
      </c>
      <c r="AB165" s="62" t="s">
        <v>42</v>
      </c>
      <c r="AC165" s="2" t="s">
        <v>41</v>
      </c>
      <c r="AD165" s="10" t="s">
        <v>61</v>
      </c>
    </row>
    <row r="166" spans="1:30" ht="94.5" x14ac:dyDescent="0.25">
      <c r="A166" s="54">
        <f t="shared" si="23"/>
        <v>147</v>
      </c>
      <c r="B166" s="61">
        <f t="shared" si="22"/>
        <v>141</v>
      </c>
      <c r="C166" s="2" t="s">
        <v>122</v>
      </c>
      <c r="D166" s="2" t="s">
        <v>123</v>
      </c>
      <c r="E166" s="2" t="s">
        <v>276</v>
      </c>
      <c r="F166" s="62" t="s">
        <v>36</v>
      </c>
      <c r="G166" s="4">
        <v>642</v>
      </c>
      <c r="H166" s="3" t="s">
        <v>56</v>
      </c>
      <c r="I166" s="3">
        <v>1</v>
      </c>
      <c r="J166" s="3" t="s">
        <v>39</v>
      </c>
      <c r="K166" s="3" t="s">
        <v>40</v>
      </c>
      <c r="L166" s="98">
        <f t="shared" si="21"/>
        <v>1020000</v>
      </c>
      <c r="M166" s="1"/>
      <c r="N166" s="1"/>
      <c r="O166" s="1">
        <v>1020000</v>
      </c>
      <c r="P166" s="1"/>
      <c r="Q166" s="1"/>
      <c r="R166" s="1"/>
      <c r="S166" s="1"/>
      <c r="T166" s="1"/>
      <c r="U166" s="1"/>
      <c r="V166" s="1"/>
      <c r="W166" s="1"/>
      <c r="X166" s="1"/>
      <c r="Y166" s="2" t="s">
        <v>57</v>
      </c>
      <c r="Z166" s="80">
        <v>44986</v>
      </c>
      <c r="AA166" s="80">
        <v>45261</v>
      </c>
      <c r="AB166" s="62" t="s">
        <v>42</v>
      </c>
      <c r="AC166" s="2" t="s">
        <v>41</v>
      </c>
      <c r="AD166" s="10" t="s">
        <v>61</v>
      </c>
    </row>
    <row r="167" spans="1:30" ht="94.5" x14ac:dyDescent="0.25">
      <c r="A167" s="54">
        <f t="shared" si="23"/>
        <v>148</v>
      </c>
      <c r="B167" s="61">
        <f t="shared" si="22"/>
        <v>142</v>
      </c>
      <c r="C167" s="2" t="s">
        <v>122</v>
      </c>
      <c r="D167" s="2" t="s">
        <v>123</v>
      </c>
      <c r="E167" s="2" t="s">
        <v>276</v>
      </c>
      <c r="F167" s="62" t="s">
        <v>36</v>
      </c>
      <c r="G167" s="4">
        <v>642</v>
      </c>
      <c r="H167" s="3" t="s">
        <v>56</v>
      </c>
      <c r="I167" s="3">
        <v>1</v>
      </c>
      <c r="J167" s="3" t="s">
        <v>39</v>
      </c>
      <c r="K167" s="3" t="s">
        <v>40</v>
      </c>
      <c r="L167" s="98">
        <f t="shared" si="21"/>
        <v>1092000</v>
      </c>
      <c r="M167" s="143">
        <v>1092000</v>
      </c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3" t="s">
        <v>57</v>
      </c>
      <c r="Z167" s="80">
        <v>44927</v>
      </c>
      <c r="AA167" s="80">
        <v>45261</v>
      </c>
      <c r="AB167" s="10" t="s">
        <v>42</v>
      </c>
      <c r="AC167" s="3" t="s">
        <v>41</v>
      </c>
      <c r="AD167" s="10" t="s">
        <v>61</v>
      </c>
    </row>
    <row r="168" spans="1:30" ht="94.5" x14ac:dyDescent="0.25">
      <c r="A168" s="54">
        <f t="shared" si="23"/>
        <v>149</v>
      </c>
      <c r="B168" s="61">
        <f t="shared" si="22"/>
        <v>143</v>
      </c>
      <c r="C168" s="2" t="s">
        <v>122</v>
      </c>
      <c r="D168" s="2" t="s">
        <v>123</v>
      </c>
      <c r="E168" s="2" t="s">
        <v>276</v>
      </c>
      <c r="F168" s="95" t="s">
        <v>36</v>
      </c>
      <c r="G168" s="128">
        <v>642</v>
      </c>
      <c r="H168" s="2" t="s">
        <v>56</v>
      </c>
      <c r="I168" s="2">
        <v>1</v>
      </c>
      <c r="J168" s="2" t="s">
        <v>39</v>
      </c>
      <c r="K168" s="2" t="s">
        <v>40</v>
      </c>
      <c r="L168" s="98">
        <f t="shared" si="21"/>
        <v>1500000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>
        <v>1500000</v>
      </c>
      <c r="Y168" s="5" t="s">
        <v>86</v>
      </c>
      <c r="Z168" s="80">
        <v>45261</v>
      </c>
      <c r="AA168" s="80">
        <v>45627</v>
      </c>
      <c r="AB168" s="2" t="s">
        <v>42</v>
      </c>
      <c r="AC168" s="2" t="s">
        <v>41</v>
      </c>
      <c r="AD168" s="2" t="s">
        <v>61</v>
      </c>
    </row>
    <row r="169" spans="1:30" ht="94.5" x14ac:dyDescent="0.25">
      <c r="A169" s="54">
        <f t="shared" si="23"/>
        <v>150</v>
      </c>
      <c r="B169" s="61">
        <f t="shared" si="22"/>
        <v>144</v>
      </c>
      <c r="C169" s="2" t="s">
        <v>122</v>
      </c>
      <c r="D169" s="2" t="s">
        <v>123</v>
      </c>
      <c r="E169" s="2" t="s">
        <v>276</v>
      </c>
      <c r="F169" s="95" t="s">
        <v>36</v>
      </c>
      <c r="G169" s="128">
        <v>642</v>
      </c>
      <c r="H169" s="2" t="s">
        <v>56</v>
      </c>
      <c r="I169" s="2">
        <v>1</v>
      </c>
      <c r="J169" s="2" t="s">
        <v>39</v>
      </c>
      <c r="K169" s="2" t="s">
        <v>40</v>
      </c>
      <c r="L169" s="98">
        <f t="shared" si="21"/>
        <v>2340000</v>
      </c>
      <c r="M169" s="143"/>
      <c r="N169" s="143"/>
      <c r="O169" s="143">
        <v>1500000</v>
      </c>
      <c r="P169" s="143"/>
      <c r="Q169" s="143"/>
      <c r="R169" s="143"/>
      <c r="S169" s="143"/>
      <c r="T169" s="143">
        <v>840000</v>
      </c>
      <c r="U169" s="143"/>
      <c r="V169" s="143"/>
      <c r="W169" s="143"/>
      <c r="X169" s="143"/>
      <c r="Y169" s="5" t="s">
        <v>86</v>
      </c>
      <c r="Z169" s="80">
        <v>44986</v>
      </c>
      <c r="AA169" s="80">
        <v>45261</v>
      </c>
      <c r="AB169" s="2" t="s">
        <v>42</v>
      </c>
      <c r="AC169" s="2" t="s">
        <v>41</v>
      </c>
      <c r="AD169" s="2" t="s">
        <v>61</v>
      </c>
    </row>
    <row r="170" spans="1:30" ht="94.5" x14ac:dyDescent="0.25">
      <c r="A170" s="54">
        <f t="shared" si="23"/>
        <v>151</v>
      </c>
      <c r="B170" s="61">
        <f t="shared" si="22"/>
        <v>145</v>
      </c>
      <c r="C170" s="2" t="s">
        <v>122</v>
      </c>
      <c r="D170" s="2" t="s">
        <v>123</v>
      </c>
      <c r="E170" s="2" t="s">
        <v>276</v>
      </c>
      <c r="F170" s="144" t="s">
        <v>36</v>
      </c>
      <c r="G170" s="4">
        <v>642</v>
      </c>
      <c r="H170" s="3" t="s">
        <v>56</v>
      </c>
      <c r="I170" s="3">
        <v>1</v>
      </c>
      <c r="J170" s="3" t="s">
        <v>39</v>
      </c>
      <c r="K170" s="3" t="s">
        <v>40</v>
      </c>
      <c r="L170" s="98">
        <f t="shared" si="21"/>
        <v>592000</v>
      </c>
      <c r="M170" s="143"/>
      <c r="N170" s="143"/>
      <c r="O170" s="143"/>
      <c r="P170" s="143">
        <v>592000</v>
      </c>
      <c r="Q170" s="143"/>
      <c r="R170" s="143"/>
      <c r="S170" s="143"/>
      <c r="T170" s="143"/>
      <c r="U170" s="143"/>
      <c r="V170" s="143"/>
      <c r="W170" s="143"/>
      <c r="X170" s="143"/>
      <c r="Y170" s="109" t="s">
        <v>86</v>
      </c>
      <c r="Z170" s="80">
        <v>45017</v>
      </c>
      <c r="AA170" s="80">
        <v>45261</v>
      </c>
      <c r="AB170" s="3" t="s">
        <v>42</v>
      </c>
      <c r="AC170" s="3" t="s">
        <v>41</v>
      </c>
      <c r="AD170" s="3" t="s">
        <v>61</v>
      </c>
    </row>
    <row r="171" spans="1:30" ht="94.5" x14ac:dyDescent="0.25">
      <c r="A171" s="54">
        <f t="shared" si="23"/>
        <v>152</v>
      </c>
      <c r="B171" s="61">
        <f t="shared" si="22"/>
        <v>146</v>
      </c>
      <c r="C171" s="2" t="s">
        <v>122</v>
      </c>
      <c r="D171" s="2" t="s">
        <v>123</v>
      </c>
      <c r="E171" s="2" t="s">
        <v>276</v>
      </c>
      <c r="F171" s="2" t="s">
        <v>36</v>
      </c>
      <c r="G171" s="128">
        <v>642</v>
      </c>
      <c r="H171" s="2" t="s">
        <v>56</v>
      </c>
      <c r="I171" s="2">
        <v>1</v>
      </c>
      <c r="J171" s="2" t="s">
        <v>39</v>
      </c>
      <c r="K171" s="2" t="s">
        <v>40</v>
      </c>
      <c r="L171" s="98">
        <f t="shared" si="21"/>
        <v>580000</v>
      </c>
      <c r="M171" s="1"/>
      <c r="N171" s="1"/>
      <c r="O171" s="1"/>
      <c r="P171" s="1">
        <v>580000</v>
      </c>
      <c r="Q171" s="1"/>
      <c r="R171" s="1"/>
      <c r="S171" s="1"/>
      <c r="T171" s="1"/>
      <c r="U171" s="1"/>
      <c r="V171" s="1"/>
      <c r="W171" s="1"/>
      <c r="X171" s="1"/>
      <c r="Y171" s="5" t="s">
        <v>86</v>
      </c>
      <c r="Z171" s="80">
        <v>45017</v>
      </c>
      <c r="AA171" s="80">
        <v>45261</v>
      </c>
      <c r="AB171" s="2" t="s">
        <v>42</v>
      </c>
      <c r="AC171" s="2" t="s">
        <v>41</v>
      </c>
      <c r="AD171" s="2" t="s">
        <v>61</v>
      </c>
    </row>
    <row r="172" spans="1:30" ht="94.5" x14ac:dyDescent="0.25">
      <c r="A172" s="54">
        <f t="shared" si="23"/>
        <v>153</v>
      </c>
      <c r="B172" s="61">
        <f t="shared" si="22"/>
        <v>147</v>
      </c>
      <c r="C172" s="2" t="s">
        <v>122</v>
      </c>
      <c r="D172" s="2" t="s">
        <v>123</v>
      </c>
      <c r="E172" s="2" t="s">
        <v>276</v>
      </c>
      <c r="F172" s="2" t="s">
        <v>36</v>
      </c>
      <c r="G172" s="128">
        <v>642</v>
      </c>
      <c r="H172" s="2" t="s">
        <v>56</v>
      </c>
      <c r="I172" s="2">
        <v>1</v>
      </c>
      <c r="J172" s="2" t="s">
        <v>39</v>
      </c>
      <c r="K172" s="2" t="s">
        <v>40</v>
      </c>
      <c r="L172" s="98">
        <f t="shared" si="21"/>
        <v>1496000</v>
      </c>
      <c r="M172" s="143"/>
      <c r="N172" s="143"/>
      <c r="O172" s="143"/>
      <c r="P172" s="143">
        <v>1496000</v>
      </c>
      <c r="Q172" s="143"/>
      <c r="R172" s="143"/>
      <c r="S172" s="143"/>
      <c r="T172" s="143"/>
      <c r="U172" s="143"/>
      <c r="V172" s="143"/>
      <c r="W172" s="143"/>
      <c r="X172" s="143"/>
      <c r="Y172" s="5" t="s">
        <v>86</v>
      </c>
      <c r="Z172" s="80">
        <v>45017</v>
      </c>
      <c r="AA172" s="80">
        <v>45261</v>
      </c>
      <c r="AB172" s="2" t="s">
        <v>42</v>
      </c>
      <c r="AC172" s="2" t="s">
        <v>41</v>
      </c>
      <c r="AD172" s="2" t="s">
        <v>61</v>
      </c>
    </row>
    <row r="173" spans="1:30" ht="94.5" x14ac:dyDescent="0.25">
      <c r="A173" s="54">
        <f t="shared" si="23"/>
        <v>154</v>
      </c>
      <c r="B173" s="61">
        <f t="shared" si="22"/>
        <v>148</v>
      </c>
      <c r="C173" s="2" t="s">
        <v>122</v>
      </c>
      <c r="D173" s="2" t="s">
        <v>123</v>
      </c>
      <c r="E173" s="2" t="s">
        <v>276</v>
      </c>
      <c r="F173" s="2" t="s">
        <v>36</v>
      </c>
      <c r="G173" s="128">
        <v>642</v>
      </c>
      <c r="H173" s="2" t="s">
        <v>56</v>
      </c>
      <c r="I173" s="2">
        <v>1</v>
      </c>
      <c r="J173" s="2" t="s">
        <v>39</v>
      </c>
      <c r="K173" s="2" t="s">
        <v>40</v>
      </c>
      <c r="L173" s="98">
        <f t="shared" si="21"/>
        <v>1312000</v>
      </c>
      <c r="M173" s="143"/>
      <c r="N173" s="143"/>
      <c r="O173" s="143">
        <v>1312000</v>
      </c>
      <c r="P173" s="143"/>
      <c r="Q173" s="143"/>
      <c r="R173" s="143"/>
      <c r="S173" s="143"/>
      <c r="T173" s="143"/>
      <c r="U173" s="143"/>
      <c r="V173" s="143"/>
      <c r="W173" s="143"/>
      <c r="X173" s="143"/>
      <c r="Y173" s="5" t="s">
        <v>86</v>
      </c>
      <c r="Z173" s="80">
        <v>44986</v>
      </c>
      <c r="AA173" s="80">
        <v>45261</v>
      </c>
      <c r="AB173" s="2" t="s">
        <v>42</v>
      </c>
      <c r="AC173" s="2" t="s">
        <v>41</v>
      </c>
      <c r="AD173" s="2" t="s">
        <v>61</v>
      </c>
    </row>
    <row r="174" spans="1:30" ht="94.5" x14ac:dyDescent="0.25">
      <c r="A174" s="54">
        <f t="shared" si="23"/>
        <v>155</v>
      </c>
      <c r="B174" s="61">
        <f t="shared" si="22"/>
        <v>149</v>
      </c>
      <c r="C174" s="2" t="s">
        <v>122</v>
      </c>
      <c r="D174" s="2" t="s">
        <v>123</v>
      </c>
      <c r="E174" s="2" t="s">
        <v>276</v>
      </c>
      <c r="F174" s="62" t="s">
        <v>64</v>
      </c>
      <c r="G174" s="128">
        <v>642</v>
      </c>
      <c r="H174" s="2" t="s">
        <v>56</v>
      </c>
      <c r="I174" s="2">
        <v>1</v>
      </c>
      <c r="J174" s="2" t="s">
        <v>39</v>
      </c>
      <c r="K174" s="2" t="s">
        <v>40</v>
      </c>
      <c r="L174" s="98">
        <f t="shared" si="21"/>
        <v>1004000</v>
      </c>
      <c r="M174" s="143">
        <v>1004000</v>
      </c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5" t="s">
        <v>86</v>
      </c>
      <c r="Z174" s="80">
        <v>44927</v>
      </c>
      <c r="AA174" s="80">
        <v>45261</v>
      </c>
      <c r="AB174" s="62" t="s">
        <v>77</v>
      </c>
      <c r="AC174" s="3" t="s">
        <v>57</v>
      </c>
      <c r="AD174" s="2" t="s">
        <v>61</v>
      </c>
    </row>
    <row r="175" spans="1:30" ht="94.5" x14ac:dyDescent="0.25">
      <c r="A175" s="54">
        <f t="shared" si="23"/>
        <v>156</v>
      </c>
      <c r="B175" s="61">
        <f t="shared" si="22"/>
        <v>150</v>
      </c>
      <c r="C175" s="2" t="s">
        <v>122</v>
      </c>
      <c r="D175" s="2" t="s">
        <v>123</v>
      </c>
      <c r="E175" s="2" t="s">
        <v>276</v>
      </c>
      <c r="F175" s="62" t="s">
        <v>64</v>
      </c>
      <c r="G175" s="128">
        <v>642</v>
      </c>
      <c r="H175" s="2" t="s">
        <v>56</v>
      </c>
      <c r="I175" s="2">
        <v>1</v>
      </c>
      <c r="J175" s="2" t="s">
        <v>39</v>
      </c>
      <c r="K175" s="2" t="s">
        <v>40</v>
      </c>
      <c r="L175" s="98">
        <f t="shared" si="21"/>
        <v>1500000</v>
      </c>
      <c r="M175" s="143"/>
      <c r="N175" s="143"/>
      <c r="O175" s="143"/>
      <c r="P175" s="143"/>
      <c r="Q175" s="143"/>
      <c r="R175" s="143"/>
      <c r="S175" s="143"/>
      <c r="T175" s="143"/>
      <c r="U175" s="143">
        <v>1500000</v>
      </c>
      <c r="V175" s="143"/>
      <c r="W175" s="143"/>
      <c r="X175" s="143"/>
      <c r="Y175" s="5" t="s">
        <v>86</v>
      </c>
      <c r="Z175" s="80">
        <v>45170</v>
      </c>
      <c r="AA175" s="80">
        <v>45261</v>
      </c>
      <c r="AB175" s="62" t="s">
        <v>77</v>
      </c>
      <c r="AC175" s="3" t="s">
        <v>57</v>
      </c>
      <c r="AD175" s="2" t="s">
        <v>61</v>
      </c>
    </row>
    <row r="176" spans="1:30" ht="94.5" x14ac:dyDescent="0.25">
      <c r="A176" s="54">
        <f t="shared" si="23"/>
        <v>157</v>
      </c>
      <c r="B176" s="61">
        <f t="shared" si="22"/>
        <v>151</v>
      </c>
      <c r="C176" s="2" t="s">
        <v>122</v>
      </c>
      <c r="D176" s="2" t="s">
        <v>123</v>
      </c>
      <c r="E176" s="2" t="s">
        <v>276</v>
      </c>
      <c r="F176" s="62" t="s">
        <v>64</v>
      </c>
      <c r="G176" s="128">
        <v>642</v>
      </c>
      <c r="H176" s="2" t="s">
        <v>56</v>
      </c>
      <c r="I176" s="2">
        <v>1</v>
      </c>
      <c r="J176" s="2" t="s">
        <v>39</v>
      </c>
      <c r="K176" s="2" t="s">
        <v>40</v>
      </c>
      <c r="L176" s="98">
        <f t="shared" si="21"/>
        <v>1020000</v>
      </c>
      <c r="M176" s="143"/>
      <c r="N176" s="143"/>
      <c r="O176" s="143"/>
      <c r="P176" s="143"/>
      <c r="Q176" s="143"/>
      <c r="R176" s="143">
        <v>1020000</v>
      </c>
      <c r="S176" s="143"/>
      <c r="T176" s="143"/>
      <c r="U176" s="143"/>
      <c r="V176" s="143"/>
      <c r="W176" s="143"/>
      <c r="X176" s="143"/>
      <c r="Y176" s="5" t="s">
        <v>86</v>
      </c>
      <c r="Z176" s="80">
        <v>45078</v>
      </c>
      <c r="AA176" s="80">
        <v>45261</v>
      </c>
      <c r="AB176" s="62" t="s">
        <v>77</v>
      </c>
      <c r="AC176" s="3" t="s">
        <v>57</v>
      </c>
      <c r="AD176" s="2" t="s">
        <v>61</v>
      </c>
    </row>
    <row r="177" spans="1:30" ht="94.5" x14ac:dyDescent="0.25">
      <c r="A177" s="54">
        <f t="shared" si="23"/>
        <v>158</v>
      </c>
      <c r="B177" s="61">
        <f t="shared" si="22"/>
        <v>152</v>
      </c>
      <c r="C177" s="2" t="s">
        <v>122</v>
      </c>
      <c r="D177" s="2" t="s">
        <v>123</v>
      </c>
      <c r="E177" s="2" t="s">
        <v>276</v>
      </c>
      <c r="F177" s="2" t="s">
        <v>36</v>
      </c>
      <c r="G177" s="128">
        <v>642</v>
      </c>
      <c r="H177" s="2" t="s">
        <v>56</v>
      </c>
      <c r="I177" s="2">
        <v>1</v>
      </c>
      <c r="J177" s="2" t="s">
        <v>39</v>
      </c>
      <c r="K177" s="2" t="s">
        <v>40</v>
      </c>
      <c r="L177" s="98">
        <f t="shared" si="21"/>
        <v>2998000</v>
      </c>
      <c r="M177" s="143"/>
      <c r="N177" s="143"/>
      <c r="O177" s="143"/>
      <c r="P177" s="143"/>
      <c r="Q177" s="143"/>
      <c r="R177" s="143">
        <v>2998000</v>
      </c>
      <c r="S177" s="143"/>
      <c r="T177" s="143"/>
      <c r="U177" s="143"/>
      <c r="V177" s="143"/>
      <c r="W177" s="143"/>
      <c r="X177" s="143"/>
      <c r="Y177" s="109" t="s">
        <v>41</v>
      </c>
      <c r="Z177" s="80">
        <v>45078</v>
      </c>
      <c r="AA177" s="80">
        <v>45261</v>
      </c>
      <c r="AB177" s="2" t="s">
        <v>42</v>
      </c>
      <c r="AC177" s="3" t="s">
        <v>41</v>
      </c>
      <c r="AD177" s="2" t="s">
        <v>61</v>
      </c>
    </row>
    <row r="178" spans="1:30" ht="94.5" x14ac:dyDescent="0.25">
      <c r="A178" s="54">
        <f t="shared" si="23"/>
        <v>159</v>
      </c>
      <c r="B178" s="61">
        <f t="shared" si="22"/>
        <v>153</v>
      </c>
      <c r="C178" s="2" t="s">
        <v>122</v>
      </c>
      <c r="D178" s="2" t="s">
        <v>123</v>
      </c>
      <c r="E178" s="2" t="s">
        <v>276</v>
      </c>
      <c r="F178" s="2" t="s">
        <v>36</v>
      </c>
      <c r="G178" s="128">
        <v>642</v>
      </c>
      <c r="H178" s="2" t="s">
        <v>56</v>
      </c>
      <c r="I178" s="2">
        <v>1</v>
      </c>
      <c r="J178" s="2" t="s">
        <v>39</v>
      </c>
      <c r="K178" s="2" t="s">
        <v>40</v>
      </c>
      <c r="L178" s="98">
        <f t="shared" si="21"/>
        <v>1172000</v>
      </c>
      <c r="M178" s="143"/>
      <c r="N178" s="143"/>
      <c r="O178" s="143"/>
      <c r="P178" s="143"/>
      <c r="Q178" s="143"/>
      <c r="R178" s="143">
        <v>1172000</v>
      </c>
      <c r="S178" s="143"/>
      <c r="T178" s="143"/>
      <c r="U178" s="143"/>
      <c r="V178" s="143"/>
      <c r="W178" s="143"/>
      <c r="X178" s="143"/>
      <c r="Y178" s="109" t="s">
        <v>57</v>
      </c>
      <c r="Z178" s="80">
        <v>45078</v>
      </c>
      <c r="AA178" s="80">
        <v>45261</v>
      </c>
      <c r="AB178" s="2" t="s">
        <v>42</v>
      </c>
      <c r="AC178" s="3" t="s">
        <v>41</v>
      </c>
      <c r="AD178" s="2" t="s">
        <v>61</v>
      </c>
    </row>
    <row r="179" spans="1:30" ht="94.5" x14ac:dyDescent="0.25">
      <c r="A179" s="54">
        <f t="shared" si="23"/>
        <v>160</v>
      </c>
      <c r="B179" s="61">
        <f t="shared" si="22"/>
        <v>154</v>
      </c>
      <c r="C179" s="2" t="s">
        <v>122</v>
      </c>
      <c r="D179" s="2" t="s">
        <v>123</v>
      </c>
      <c r="E179" s="2" t="s">
        <v>276</v>
      </c>
      <c r="F179" s="2" t="s">
        <v>36</v>
      </c>
      <c r="G179" s="128">
        <v>642</v>
      </c>
      <c r="H179" s="2" t="s">
        <v>56</v>
      </c>
      <c r="I179" s="2">
        <v>1</v>
      </c>
      <c r="J179" s="2" t="s">
        <v>39</v>
      </c>
      <c r="K179" s="2" t="s">
        <v>40</v>
      </c>
      <c r="L179" s="98">
        <f t="shared" si="21"/>
        <v>509000</v>
      </c>
      <c r="M179" s="143"/>
      <c r="N179" s="143"/>
      <c r="O179" s="143"/>
      <c r="P179" s="143"/>
      <c r="Q179" s="143"/>
      <c r="R179" s="143"/>
      <c r="S179" s="143"/>
      <c r="T179" s="143"/>
      <c r="U179" s="143"/>
      <c r="V179" s="143">
        <v>509000</v>
      </c>
      <c r="W179" s="143"/>
      <c r="X179" s="143"/>
      <c r="Y179" s="109" t="s">
        <v>57</v>
      </c>
      <c r="Z179" s="80">
        <v>45200</v>
      </c>
      <c r="AA179" s="80">
        <v>45261</v>
      </c>
      <c r="AB179" s="2" t="s">
        <v>42</v>
      </c>
      <c r="AC179" s="3" t="s">
        <v>41</v>
      </c>
      <c r="AD179" s="2" t="s">
        <v>61</v>
      </c>
    </row>
    <row r="180" spans="1:30" ht="94.5" x14ac:dyDescent="0.25">
      <c r="A180" s="54">
        <f t="shared" si="23"/>
        <v>161</v>
      </c>
      <c r="B180" s="61">
        <f t="shared" si="22"/>
        <v>155</v>
      </c>
      <c r="C180" s="2" t="s">
        <v>122</v>
      </c>
      <c r="D180" s="2" t="s">
        <v>123</v>
      </c>
      <c r="E180" s="2" t="s">
        <v>276</v>
      </c>
      <c r="F180" s="2" t="s">
        <v>36</v>
      </c>
      <c r="G180" s="128">
        <v>642</v>
      </c>
      <c r="H180" s="2" t="s">
        <v>56</v>
      </c>
      <c r="I180" s="2">
        <v>1</v>
      </c>
      <c r="J180" s="2" t="s">
        <v>39</v>
      </c>
      <c r="K180" s="2" t="s">
        <v>40</v>
      </c>
      <c r="L180" s="98">
        <f t="shared" si="21"/>
        <v>5200000</v>
      </c>
      <c r="M180" s="143"/>
      <c r="N180" s="143"/>
      <c r="O180" s="143"/>
      <c r="P180" s="143">
        <v>5200000</v>
      </c>
      <c r="Q180" s="143"/>
      <c r="R180" s="143"/>
      <c r="S180" s="143"/>
      <c r="T180" s="143"/>
      <c r="U180" s="143"/>
      <c r="V180" s="143"/>
      <c r="W180" s="143"/>
      <c r="X180" s="143"/>
      <c r="Y180" s="109" t="s">
        <v>57</v>
      </c>
      <c r="Z180" s="6">
        <v>45017</v>
      </c>
      <c r="AA180" s="6">
        <v>45261</v>
      </c>
      <c r="AB180" s="2" t="s">
        <v>42</v>
      </c>
      <c r="AC180" s="3" t="s">
        <v>41</v>
      </c>
      <c r="AD180" s="2" t="s">
        <v>61</v>
      </c>
    </row>
    <row r="181" spans="1:30" ht="94.5" x14ac:dyDescent="0.25">
      <c r="A181" s="54">
        <f t="shared" si="23"/>
        <v>162</v>
      </c>
      <c r="B181" s="61">
        <f t="shared" si="22"/>
        <v>156</v>
      </c>
      <c r="C181" s="3" t="s">
        <v>122</v>
      </c>
      <c r="D181" s="3" t="s">
        <v>123</v>
      </c>
      <c r="E181" s="2" t="s">
        <v>276</v>
      </c>
      <c r="F181" s="3" t="s">
        <v>36</v>
      </c>
      <c r="G181" s="4">
        <v>642</v>
      </c>
      <c r="H181" s="3" t="s">
        <v>56</v>
      </c>
      <c r="I181" s="3">
        <v>1</v>
      </c>
      <c r="J181" s="3" t="s">
        <v>39</v>
      </c>
      <c r="K181" s="3" t="s">
        <v>40</v>
      </c>
      <c r="L181" s="98">
        <f t="shared" si="21"/>
        <v>1940000</v>
      </c>
      <c r="M181" s="143"/>
      <c r="N181" s="143"/>
      <c r="O181" s="143"/>
      <c r="P181" s="143">
        <v>1940000</v>
      </c>
      <c r="Q181" s="143"/>
      <c r="R181" s="143"/>
      <c r="S181" s="143"/>
      <c r="T181" s="143"/>
      <c r="U181" s="143"/>
      <c r="V181" s="143"/>
      <c r="W181" s="143"/>
      <c r="X181" s="143"/>
      <c r="Y181" s="109" t="s">
        <v>86</v>
      </c>
      <c r="Z181" s="6">
        <v>45017</v>
      </c>
      <c r="AA181" s="6">
        <v>45261</v>
      </c>
      <c r="AB181" s="3" t="s">
        <v>42</v>
      </c>
      <c r="AC181" s="3" t="s">
        <v>41</v>
      </c>
      <c r="AD181" s="3" t="s">
        <v>61</v>
      </c>
    </row>
    <row r="182" spans="1:30" ht="94.5" x14ac:dyDescent="0.25">
      <c r="A182" s="54">
        <f t="shared" si="23"/>
        <v>163</v>
      </c>
      <c r="B182" s="61">
        <f t="shared" si="22"/>
        <v>157</v>
      </c>
      <c r="C182" s="2" t="s">
        <v>118</v>
      </c>
      <c r="D182" s="2" t="s">
        <v>209</v>
      </c>
      <c r="E182" s="10" t="s">
        <v>275</v>
      </c>
      <c r="F182" s="62" t="s">
        <v>64</v>
      </c>
      <c r="G182" s="4">
        <v>642</v>
      </c>
      <c r="H182" s="3" t="s">
        <v>56</v>
      </c>
      <c r="I182" s="3">
        <v>1</v>
      </c>
      <c r="J182" s="3" t="s">
        <v>39</v>
      </c>
      <c r="K182" s="3" t="s">
        <v>40</v>
      </c>
      <c r="L182" s="135">
        <f t="shared" si="21"/>
        <v>5000000</v>
      </c>
      <c r="M182" s="1"/>
      <c r="N182" s="1"/>
      <c r="O182" s="1"/>
      <c r="P182" s="1">
        <v>5000000</v>
      </c>
      <c r="Q182" s="1"/>
      <c r="R182" s="1"/>
      <c r="S182" s="1"/>
      <c r="T182" s="1"/>
      <c r="U182" s="1"/>
      <c r="V182" s="1"/>
      <c r="W182" s="1"/>
      <c r="X182" s="1"/>
      <c r="Y182" s="5" t="s">
        <v>57</v>
      </c>
      <c r="Z182" s="6">
        <v>45017</v>
      </c>
      <c r="AA182" s="6">
        <v>45261</v>
      </c>
      <c r="AB182" s="3" t="s">
        <v>151</v>
      </c>
      <c r="AC182" s="3" t="s">
        <v>57</v>
      </c>
      <c r="AD182" s="3" t="s">
        <v>61</v>
      </c>
    </row>
    <row r="183" spans="1:30" ht="94.5" x14ac:dyDescent="0.25">
      <c r="A183" s="54">
        <f t="shared" si="23"/>
        <v>164</v>
      </c>
      <c r="B183" s="61">
        <f t="shared" si="22"/>
        <v>158</v>
      </c>
      <c r="C183" s="2" t="s">
        <v>118</v>
      </c>
      <c r="D183" s="2" t="s">
        <v>209</v>
      </c>
      <c r="E183" s="10" t="s">
        <v>275</v>
      </c>
      <c r="F183" s="62" t="s">
        <v>64</v>
      </c>
      <c r="G183" s="4">
        <v>642</v>
      </c>
      <c r="H183" s="3" t="s">
        <v>56</v>
      </c>
      <c r="I183" s="3">
        <v>1</v>
      </c>
      <c r="J183" s="3" t="s">
        <v>39</v>
      </c>
      <c r="K183" s="3" t="s">
        <v>40</v>
      </c>
      <c r="L183" s="135">
        <f t="shared" si="21"/>
        <v>1000000</v>
      </c>
      <c r="M183" s="1"/>
      <c r="N183" s="1"/>
      <c r="O183" s="1"/>
      <c r="P183" s="1"/>
      <c r="Q183" s="1">
        <v>1000000</v>
      </c>
      <c r="R183" s="1"/>
      <c r="S183" s="1"/>
      <c r="T183" s="1"/>
      <c r="U183" s="1"/>
      <c r="V183" s="1"/>
      <c r="W183" s="1"/>
      <c r="X183" s="1"/>
      <c r="Y183" s="5" t="s">
        <v>57</v>
      </c>
      <c r="Z183" s="6">
        <v>45139</v>
      </c>
      <c r="AA183" s="6">
        <v>45261</v>
      </c>
      <c r="AB183" s="3" t="s">
        <v>151</v>
      </c>
      <c r="AC183" s="3" t="s">
        <v>57</v>
      </c>
      <c r="AD183" s="3" t="s">
        <v>61</v>
      </c>
    </row>
    <row r="184" spans="1:30" ht="94.5" x14ac:dyDescent="0.25">
      <c r="A184" s="54">
        <f t="shared" si="23"/>
        <v>165</v>
      </c>
      <c r="B184" s="61">
        <f t="shared" si="22"/>
        <v>159</v>
      </c>
      <c r="C184" s="2" t="s">
        <v>118</v>
      </c>
      <c r="D184" s="2" t="s">
        <v>209</v>
      </c>
      <c r="E184" s="10" t="s">
        <v>275</v>
      </c>
      <c r="F184" s="62" t="s">
        <v>64</v>
      </c>
      <c r="G184" s="4">
        <v>642</v>
      </c>
      <c r="H184" s="3" t="s">
        <v>56</v>
      </c>
      <c r="I184" s="3">
        <v>1</v>
      </c>
      <c r="J184" s="3" t="s">
        <v>39</v>
      </c>
      <c r="K184" s="3" t="s">
        <v>40</v>
      </c>
      <c r="L184" s="135">
        <f t="shared" si="21"/>
        <v>5000000</v>
      </c>
      <c r="M184" s="1"/>
      <c r="N184" s="1"/>
      <c r="O184" s="1"/>
      <c r="P184" s="1"/>
      <c r="Q184" s="1"/>
      <c r="R184" s="1"/>
      <c r="S184" s="1"/>
      <c r="T184" s="1">
        <v>5000000</v>
      </c>
      <c r="U184" s="1"/>
      <c r="V184" s="1"/>
      <c r="W184" s="1"/>
      <c r="X184" s="1"/>
      <c r="Y184" s="5" t="s">
        <v>57</v>
      </c>
      <c r="Z184" s="6">
        <v>45200</v>
      </c>
      <c r="AA184" s="6">
        <v>45261</v>
      </c>
      <c r="AB184" s="3" t="s">
        <v>151</v>
      </c>
      <c r="AC184" s="3" t="s">
        <v>57</v>
      </c>
      <c r="AD184" s="3" t="s">
        <v>61</v>
      </c>
    </row>
    <row r="185" spans="1:30" ht="94.5" x14ac:dyDescent="0.25">
      <c r="A185" s="54">
        <f t="shared" si="23"/>
        <v>166</v>
      </c>
      <c r="B185" s="61">
        <f t="shared" si="22"/>
        <v>160</v>
      </c>
      <c r="C185" s="2" t="s">
        <v>118</v>
      </c>
      <c r="D185" s="2" t="s">
        <v>209</v>
      </c>
      <c r="E185" s="10" t="s">
        <v>275</v>
      </c>
      <c r="F185" s="3" t="s">
        <v>36</v>
      </c>
      <c r="G185" s="4">
        <v>642</v>
      </c>
      <c r="H185" s="3" t="s">
        <v>56</v>
      </c>
      <c r="I185" s="3">
        <v>1</v>
      </c>
      <c r="J185" s="3" t="s">
        <v>39</v>
      </c>
      <c r="K185" s="3" t="s">
        <v>40</v>
      </c>
      <c r="L185" s="135">
        <f t="shared" si="21"/>
        <v>20000000</v>
      </c>
      <c r="M185" s="1"/>
      <c r="N185" s="1"/>
      <c r="O185" s="1">
        <v>5000000</v>
      </c>
      <c r="P185" s="1"/>
      <c r="Q185" s="1"/>
      <c r="R185" s="1">
        <v>10000000</v>
      </c>
      <c r="S185" s="1"/>
      <c r="T185" s="1"/>
      <c r="U185" s="1">
        <v>5000000</v>
      </c>
      <c r="V185" s="1"/>
      <c r="W185" s="1"/>
      <c r="X185" s="1"/>
      <c r="Y185" s="5" t="s">
        <v>41</v>
      </c>
      <c r="Z185" s="6">
        <v>44986</v>
      </c>
      <c r="AA185" s="6">
        <v>45261</v>
      </c>
      <c r="AB185" s="3" t="s">
        <v>42</v>
      </c>
      <c r="AC185" s="3"/>
      <c r="AD185" s="3" t="s">
        <v>61</v>
      </c>
    </row>
    <row r="186" spans="1:30" ht="94.5" x14ac:dyDescent="0.25">
      <c r="A186" s="54">
        <f t="shared" si="23"/>
        <v>167</v>
      </c>
      <c r="B186" s="61">
        <f t="shared" si="22"/>
        <v>161</v>
      </c>
      <c r="C186" s="2" t="s">
        <v>118</v>
      </c>
      <c r="D186" s="2" t="s">
        <v>209</v>
      </c>
      <c r="E186" s="10" t="s">
        <v>275</v>
      </c>
      <c r="F186" s="3" t="s">
        <v>36</v>
      </c>
      <c r="G186" s="4">
        <v>642</v>
      </c>
      <c r="H186" s="3" t="s">
        <v>56</v>
      </c>
      <c r="I186" s="3">
        <v>1</v>
      </c>
      <c r="J186" s="3" t="s">
        <v>39</v>
      </c>
      <c r="K186" s="3" t="s">
        <v>40</v>
      </c>
      <c r="L186" s="135">
        <f t="shared" si="21"/>
        <v>65722000</v>
      </c>
      <c r="M186" s="1"/>
      <c r="N186" s="1"/>
      <c r="O186" s="1"/>
      <c r="P186" s="1"/>
      <c r="Q186" s="1">
        <v>65722000</v>
      </c>
      <c r="R186" s="1"/>
      <c r="S186" s="1"/>
      <c r="T186" s="1"/>
      <c r="U186" s="1"/>
      <c r="V186" s="1"/>
      <c r="W186" s="1"/>
      <c r="X186" s="1"/>
      <c r="Y186" s="5" t="s">
        <v>57</v>
      </c>
      <c r="Z186" s="6">
        <v>45047</v>
      </c>
      <c r="AA186" s="6">
        <v>45383</v>
      </c>
      <c r="AB186" s="3" t="s">
        <v>42</v>
      </c>
      <c r="AC186" s="3" t="s">
        <v>41</v>
      </c>
      <c r="AD186" s="3" t="s">
        <v>61</v>
      </c>
    </row>
    <row r="187" spans="1:30" ht="94.5" x14ac:dyDescent="0.25">
      <c r="A187" s="54">
        <f t="shared" si="23"/>
        <v>168</v>
      </c>
      <c r="B187" s="61">
        <f t="shared" si="22"/>
        <v>162</v>
      </c>
      <c r="C187" s="2" t="s">
        <v>231</v>
      </c>
      <c r="D187" s="2" t="s">
        <v>232</v>
      </c>
      <c r="E187" s="8" t="s">
        <v>194</v>
      </c>
      <c r="F187" s="3" t="s">
        <v>36</v>
      </c>
      <c r="G187" s="4">
        <v>642</v>
      </c>
      <c r="H187" s="3" t="s">
        <v>56</v>
      </c>
      <c r="I187" s="3">
        <v>1</v>
      </c>
      <c r="J187" s="3" t="s">
        <v>39</v>
      </c>
      <c r="K187" s="3" t="s">
        <v>40</v>
      </c>
      <c r="L187" s="9">
        <f>SUM(M187:X187)</f>
        <v>1114112</v>
      </c>
      <c r="M187" s="1"/>
      <c r="N187" s="1"/>
      <c r="O187" s="1"/>
      <c r="P187" s="1"/>
      <c r="Q187" s="1"/>
      <c r="R187" s="1"/>
      <c r="S187" s="1"/>
      <c r="T187" s="1"/>
      <c r="U187" s="1">
        <v>1114112</v>
      </c>
      <c r="V187" s="1"/>
      <c r="W187" s="1"/>
      <c r="X187" s="1"/>
      <c r="Y187" s="5" t="s">
        <v>67</v>
      </c>
      <c r="Z187" s="6">
        <v>45170</v>
      </c>
      <c r="AA187" s="6">
        <v>45170</v>
      </c>
      <c r="AB187" s="3" t="s">
        <v>42</v>
      </c>
      <c r="AC187" s="3" t="s">
        <v>41</v>
      </c>
      <c r="AD187" s="3" t="s">
        <v>61</v>
      </c>
    </row>
    <row r="188" spans="1:30" ht="94.5" x14ac:dyDescent="0.25">
      <c r="A188" s="54">
        <f t="shared" si="23"/>
        <v>169</v>
      </c>
      <c r="B188" s="61">
        <f t="shared" si="22"/>
        <v>163</v>
      </c>
      <c r="C188" s="10" t="s">
        <v>174</v>
      </c>
      <c r="D188" s="10" t="s">
        <v>92</v>
      </c>
      <c r="E188" s="109" t="s">
        <v>277</v>
      </c>
      <c r="F188" s="3" t="s">
        <v>64</v>
      </c>
      <c r="G188" s="119">
        <v>796</v>
      </c>
      <c r="H188" s="10" t="s">
        <v>56</v>
      </c>
      <c r="I188" s="109">
        <v>1</v>
      </c>
      <c r="J188" s="109" t="s">
        <v>39</v>
      </c>
      <c r="K188" s="109" t="s">
        <v>40</v>
      </c>
      <c r="L188" s="1">
        <f>SUM(M188:X188)</f>
        <v>600000</v>
      </c>
      <c r="M188" s="83"/>
      <c r="N188" s="83"/>
      <c r="O188" s="83"/>
      <c r="P188" s="83"/>
      <c r="Q188" s="83"/>
      <c r="R188" s="83"/>
      <c r="S188" s="83"/>
      <c r="T188" s="83">
        <v>600000</v>
      </c>
      <c r="U188" s="83"/>
      <c r="V188" s="83"/>
      <c r="W188" s="83"/>
      <c r="X188" s="83"/>
      <c r="Y188" s="109" t="s">
        <v>57</v>
      </c>
      <c r="Z188" s="145">
        <v>45139</v>
      </c>
      <c r="AA188" s="145">
        <v>45200</v>
      </c>
      <c r="AB188" s="3" t="s">
        <v>84</v>
      </c>
      <c r="AC188" s="10" t="s">
        <v>57</v>
      </c>
      <c r="AD188" s="10" t="s">
        <v>61</v>
      </c>
    </row>
    <row r="189" spans="1:30" ht="94.5" x14ac:dyDescent="0.25">
      <c r="A189" s="54">
        <f t="shared" si="23"/>
        <v>170</v>
      </c>
      <c r="B189" s="61">
        <f t="shared" si="22"/>
        <v>164</v>
      </c>
      <c r="C189" s="2" t="s">
        <v>173</v>
      </c>
      <c r="D189" s="2" t="s">
        <v>172</v>
      </c>
      <c r="E189" s="5" t="s">
        <v>282</v>
      </c>
      <c r="F189" s="2" t="s">
        <v>36</v>
      </c>
      <c r="G189" s="134">
        <v>642</v>
      </c>
      <c r="H189" s="62" t="s">
        <v>56</v>
      </c>
      <c r="I189" s="62">
        <v>1</v>
      </c>
      <c r="J189" s="62" t="s">
        <v>39</v>
      </c>
      <c r="K189" s="62" t="s">
        <v>40</v>
      </c>
      <c r="L189" s="101">
        <f t="shared" ref="L189:L192" si="24">SUM(M189:X189)</f>
        <v>2100000</v>
      </c>
      <c r="M189" s="146"/>
      <c r="N189" s="146"/>
      <c r="O189" s="146"/>
      <c r="P189" s="146"/>
      <c r="Q189" s="146"/>
      <c r="R189" s="146"/>
      <c r="S189" s="146"/>
      <c r="T189" s="146">
        <v>2100000</v>
      </c>
      <c r="U189" s="146"/>
      <c r="V189" s="146"/>
      <c r="W189" s="146"/>
      <c r="X189" s="146"/>
      <c r="Y189" s="95" t="s">
        <v>86</v>
      </c>
      <c r="Z189" s="147">
        <v>45139</v>
      </c>
      <c r="AA189" s="147">
        <v>45170</v>
      </c>
      <c r="AB189" s="62" t="s">
        <v>42</v>
      </c>
      <c r="AC189" s="62" t="s">
        <v>41</v>
      </c>
      <c r="AD189" s="62" t="s">
        <v>61</v>
      </c>
    </row>
    <row r="190" spans="1:30" ht="94.5" x14ac:dyDescent="0.25">
      <c r="A190" s="54">
        <f t="shared" si="23"/>
        <v>171</v>
      </c>
      <c r="B190" s="61">
        <f t="shared" si="22"/>
        <v>165</v>
      </c>
      <c r="C190" s="2" t="s">
        <v>173</v>
      </c>
      <c r="D190" s="2" t="s">
        <v>172</v>
      </c>
      <c r="E190" s="105" t="s">
        <v>278</v>
      </c>
      <c r="F190" s="2" t="s">
        <v>36</v>
      </c>
      <c r="G190" s="134">
        <v>642</v>
      </c>
      <c r="H190" s="62" t="s">
        <v>56</v>
      </c>
      <c r="I190" s="62">
        <v>1</v>
      </c>
      <c r="J190" s="62" t="s">
        <v>39</v>
      </c>
      <c r="K190" s="62" t="s">
        <v>40</v>
      </c>
      <c r="L190" s="101">
        <f t="shared" si="24"/>
        <v>3000000</v>
      </c>
      <c r="M190" s="148"/>
      <c r="N190" s="148"/>
      <c r="O190" s="148"/>
      <c r="P190" s="148"/>
      <c r="Q190" s="148"/>
      <c r="R190" s="148">
        <v>3000000</v>
      </c>
      <c r="S190" s="148"/>
      <c r="T190" s="148"/>
      <c r="U190" s="148"/>
      <c r="V190" s="148"/>
      <c r="W190" s="148"/>
      <c r="X190" s="148"/>
      <c r="Y190" s="65" t="s">
        <v>86</v>
      </c>
      <c r="Z190" s="147">
        <v>45078</v>
      </c>
      <c r="AA190" s="147">
        <v>45139</v>
      </c>
      <c r="AB190" s="10" t="s">
        <v>42</v>
      </c>
      <c r="AC190" s="62" t="s">
        <v>41</v>
      </c>
      <c r="AD190" s="62" t="s">
        <v>61</v>
      </c>
    </row>
    <row r="191" spans="1:30" ht="94.5" x14ac:dyDescent="0.25">
      <c r="A191" s="54">
        <f t="shared" si="23"/>
        <v>172</v>
      </c>
      <c r="B191" s="61">
        <f t="shared" si="22"/>
        <v>166</v>
      </c>
      <c r="C191" s="3" t="s">
        <v>169</v>
      </c>
      <c r="D191" s="3" t="s">
        <v>230</v>
      </c>
      <c r="E191" s="105" t="s">
        <v>279</v>
      </c>
      <c r="F191" s="3" t="s">
        <v>64</v>
      </c>
      <c r="G191" s="134">
        <v>642</v>
      </c>
      <c r="H191" s="62" t="s">
        <v>56</v>
      </c>
      <c r="I191" s="62">
        <v>1</v>
      </c>
      <c r="J191" s="62" t="s">
        <v>39</v>
      </c>
      <c r="K191" s="62" t="s">
        <v>40</v>
      </c>
      <c r="L191" s="101">
        <f t="shared" si="24"/>
        <v>600000</v>
      </c>
      <c r="M191" s="148"/>
      <c r="N191" s="148">
        <v>600000</v>
      </c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65" t="s">
        <v>57</v>
      </c>
      <c r="Z191" s="149">
        <v>44958</v>
      </c>
      <c r="AA191" s="149">
        <v>44986</v>
      </c>
      <c r="AB191" s="2" t="s">
        <v>84</v>
      </c>
      <c r="AC191" s="68" t="s">
        <v>57</v>
      </c>
      <c r="AD191" s="62" t="s">
        <v>61</v>
      </c>
    </row>
    <row r="192" spans="1:30" ht="94.5" x14ac:dyDescent="0.25">
      <c r="A192" s="54">
        <f t="shared" si="23"/>
        <v>173</v>
      </c>
      <c r="B192" s="61">
        <f t="shared" si="22"/>
        <v>167</v>
      </c>
      <c r="C192" s="3" t="s">
        <v>223</v>
      </c>
      <c r="D192" s="3" t="s">
        <v>222</v>
      </c>
      <c r="E192" s="98" t="s">
        <v>280</v>
      </c>
      <c r="F192" s="3" t="s">
        <v>64</v>
      </c>
      <c r="G192" s="134">
        <v>642</v>
      </c>
      <c r="H192" s="62" t="s">
        <v>56</v>
      </c>
      <c r="I192" s="62">
        <v>1</v>
      </c>
      <c r="J192" s="62" t="s">
        <v>39</v>
      </c>
      <c r="K192" s="62" t="s">
        <v>40</v>
      </c>
      <c r="L192" s="101">
        <f t="shared" si="24"/>
        <v>3500000</v>
      </c>
      <c r="M192" s="148"/>
      <c r="N192" s="148"/>
      <c r="O192" s="148"/>
      <c r="P192" s="148"/>
      <c r="Q192" s="148"/>
      <c r="R192" s="148"/>
      <c r="S192" s="148"/>
      <c r="T192" s="148">
        <v>3500000</v>
      </c>
      <c r="U192" s="148"/>
      <c r="V192" s="148"/>
      <c r="W192" s="148"/>
      <c r="X192" s="148"/>
      <c r="Y192" s="65" t="s">
        <v>57</v>
      </c>
      <c r="Z192" s="149">
        <v>45139</v>
      </c>
      <c r="AA192" s="149">
        <v>45261</v>
      </c>
      <c r="AB192" s="62" t="s">
        <v>77</v>
      </c>
      <c r="AC192" s="10" t="s">
        <v>57</v>
      </c>
      <c r="AD192" s="62" t="s">
        <v>61</v>
      </c>
    </row>
    <row r="193" spans="1:30" ht="94.5" x14ac:dyDescent="0.25">
      <c r="A193" s="54">
        <f t="shared" si="23"/>
        <v>174</v>
      </c>
      <c r="B193" s="61">
        <f t="shared" si="22"/>
        <v>168</v>
      </c>
      <c r="C193" s="3" t="s">
        <v>173</v>
      </c>
      <c r="D193" s="3" t="s">
        <v>172</v>
      </c>
      <c r="E193" s="109" t="s">
        <v>281</v>
      </c>
      <c r="F193" s="3" t="s">
        <v>36</v>
      </c>
      <c r="G193" s="126">
        <v>642</v>
      </c>
      <c r="H193" s="10" t="s">
        <v>56</v>
      </c>
      <c r="I193" s="10">
        <v>1</v>
      </c>
      <c r="J193" s="10" t="s">
        <v>39</v>
      </c>
      <c r="K193" s="10" t="s">
        <v>40</v>
      </c>
      <c r="L193" s="101">
        <f>SUM(M193:X193)</f>
        <v>1500000</v>
      </c>
      <c r="M193" s="148"/>
      <c r="N193" s="148">
        <v>1500000</v>
      </c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65" t="s">
        <v>86</v>
      </c>
      <c r="Z193" s="149">
        <v>44958</v>
      </c>
      <c r="AA193" s="149">
        <v>44986</v>
      </c>
      <c r="AB193" s="10" t="s">
        <v>42</v>
      </c>
      <c r="AC193" s="10" t="s">
        <v>41</v>
      </c>
      <c r="AD193" s="10" t="s">
        <v>61</v>
      </c>
    </row>
    <row r="194" spans="1:30" ht="94.5" x14ac:dyDescent="0.25">
      <c r="A194" s="54">
        <f t="shared" si="23"/>
        <v>175</v>
      </c>
      <c r="B194" s="61">
        <f t="shared" si="22"/>
        <v>169</v>
      </c>
      <c r="C194" s="97" t="s">
        <v>129</v>
      </c>
      <c r="D194" s="134" t="s">
        <v>129</v>
      </c>
      <c r="E194" s="2" t="s">
        <v>283</v>
      </c>
      <c r="F194" s="92" t="s">
        <v>83</v>
      </c>
      <c r="G194" s="134">
        <v>642</v>
      </c>
      <c r="H194" s="62" t="s">
        <v>56</v>
      </c>
      <c r="I194" s="62">
        <v>1</v>
      </c>
      <c r="J194" s="62" t="s">
        <v>39</v>
      </c>
      <c r="K194" s="62" t="s">
        <v>40</v>
      </c>
      <c r="L194" s="101">
        <f>SUM(M194:X194)</f>
        <v>7000000</v>
      </c>
      <c r="M194" s="146"/>
      <c r="N194" s="146"/>
      <c r="O194" s="146">
        <v>7000000</v>
      </c>
      <c r="P194" s="146"/>
      <c r="Q194" s="146"/>
      <c r="R194" s="146"/>
      <c r="S194" s="146"/>
      <c r="T194" s="146"/>
      <c r="U194" s="146"/>
      <c r="V194" s="146"/>
      <c r="W194" s="146"/>
      <c r="X194" s="146"/>
      <c r="Y194" s="95" t="s">
        <v>86</v>
      </c>
      <c r="Z194" s="147">
        <v>44986</v>
      </c>
      <c r="AA194" s="147">
        <v>45139</v>
      </c>
      <c r="AB194" s="2" t="s">
        <v>84</v>
      </c>
      <c r="AC194" s="62" t="s">
        <v>86</v>
      </c>
      <c r="AD194" s="62" t="s">
        <v>61</v>
      </c>
    </row>
    <row r="195" spans="1:30" ht="94.5" x14ac:dyDescent="0.25">
      <c r="A195" s="54">
        <f t="shared" si="23"/>
        <v>176</v>
      </c>
      <c r="B195" s="61">
        <f t="shared" si="22"/>
        <v>170</v>
      </c>
      <c r="C195" s="97" t="s">
        <v>129</v>
      </c>
      <c r="D195" s="134" t="s">
        <v>129</v>
      </c>
      <c r="E195" s="2" t="s">
        <v>148</v>
      </c>
      <c r="F195" s="92" t="s">
        <v>83</v>
      </c>
      <c r="G195" s="134">
        <v>642</v>
      </c>
      <c r="H195" s="62" t="s">
        <v>56</v>
      </c>
      <c r="I195" s="62">
        <v>1</v>
      </c>
      <c r="J195" s="62" t="s">
        <v>39</v>
      </c>
      <c r="K195" s="62" t="s">
        <v>40</v>
      </c>
      <c r="L195" s="101">
        <f t="shared" ref="L195:L196" si="25">SUM(M195:X195)</f>
        <v>2000000</v>
      </c>
      <c r="M195" s="148"/>
      <c r="N195" s="148"/>
      <c r="O195" s="148">
        <v>2000000</v>
      </c>
      <c r="P195" s="148"/>
      <c r="Q195" s="148"/>
      <c r="R195" s="148"/>
      <c r="S195" s="148"/>
      <c r="T195" s="148"/>
      <c r="U195" s="148"/>
      <c r="V195" s="148"/>
      <c r="W195" s="148"/>
      <c r="X195" s="148"/>
      <c r="Y195" s="95" t="s">
        <v>86</v>
      </c>
      <c r="Z195" s="147">
        <v>44986</v>
      </c>
      <c r="AA195" s="147">
        <v>45078</v>
      </c>
      <c r="AB195" s="2" t="s">
        <v>84</v>
      </c>
      <c r="AC195" s="62" t="s">
        <v>86</v>
      </c>
      <c r="AD195" s="62" t="s">
        <v>61</v>
      </c>
    </row>
    <row r="196" spans="1:30" ht="94.5" x14ac:dyDescent="0.25">
      <c r="A196" s="54">
        <f t="shared" si="23"/>
        <v>177</v>
      </c>
      <c r="B196" s="61">
        <f t="shared" si="22"/>
        <v>171</v>
      </c>
      <c r="C196" s="97" t="s">
        <v>129</v>
      </c>
      <c r="D196" s="134" t="s">
        <v>129</v>
      </c>
      <c r="E196" s="2" t="s">
        <v>148</v>
      </c>
      <c r="F196" s="92" t="s">
        <v>83</v>
      </c>
      <c r="G196" s="134">
        <v>642</v>
      </c>
      <c r="H196" s="62" t="s">
        <v>56</v>
      </c>
      <c r="I196" s="62">
        <v>1</v>
      </c>
      <c r="J196" s="62" t="s">
        <v>39</v>
      </c>
      <c r="K196" s="62" t="s">
        <v>40</v>
      </c>
      <c r="L196" s="101">
        <f t="shared" si="25"/>
        <v>2500000</v>
      </c>
      <c r="M196" s="148"/>
      <c r="N196" s="148"/>
      <c r="O196" s="148">
        <v>2500000</v>
      </c>
      <c r="P196" s="148"/>
      <c r="Q196" s="148"/>
      <c r="R196" s="148"/>
      <c r="S196" s="148"/>
      <c r="T196" s="148"/>
      <c r="U196" s="148"/>
      <c r="V196" s="148"/>
      <c r="W196" s="148"/>
      <c r="X196" s="148"/>
      <c r="Y196" s="95" t="s">
        <v>86</v>
      </c>
      <c r="Z196" s="147">
        <v>44986</v>
      </c>
      <c r="AA196" s="147">
        <v>45078</v>
      </c>
      <c r="AB196" s="2" t="s">
        <v>84</v>
      </c>
      <c r="AC196" s="62" t="s">
        <v>86</v>
      </c>
      <c r="AD196" s="62" t="s">
        <v>61</v>
      </c>
    </row>
    <row r="197" spans="1:30" ht="94.5" x14ac:dyDescent="0.25">
      <c r="A197" s="54">
        <f t="shared" si="23"/>
        <v>178</v>
      </c>
      <c r="B197" s="61">
        <f t="shared" si="22"/>
        <v>172</v>
      </c>
      <c r="C197" s="150" t="s">
        <v>129</v>
      </c>
      <c r="D197" s="126" t="s">
        <v>129</v>
      </c>
      <c r="E197" s="3" t="s">
        <v>148</v>
      </c>
      <c r="F197" s="68" t="s">
        <v>83</v>
      </c>
      <c r="G197" s="126">
        <v>642</v>
      </c>
      <c r="H197" s="10" t="s">
        <v>56</v>
      </c>
      <c r="I197" s="10">
        <v>1</v>
      </c>
      <c r="J197" s="10" t="s">
        <v>39</v>
      </c>
      <c r="K197" s="10" t="s">
        <v>40</v>
      </c>
      <c r="L197" s="101">
        <f>SUM(M197:X197)</f>
        <v>2500000</v>
      </c>
      <c r="M197" s="148"/>
      <c r="N197" s="148"/>
      <c r="O197" s="148">
        <v>2500000</v>
      </c>
      <c r="P197" s="148"/>
      <c r="Q197" s="148"/>
      <c r="R197" s="148"/>
      <c r="S197" s="148"/>
      <c r="T197" s="148"/>
      <c r="U197" s="148"/>
      <c r="V197" s="148"/>
      <c r="W197" s="148"/>
      <c r="X197" s="148"/>
      <c r="Y197" s="65" t="s">
        <v>86</v>
      </c>
      <c r="Z197" s="147">
        <v>44986</v>
      </c>
      <c r="AA197" s="147">
        <v>45078</v>
      </c>
      <c r="AB197" s="3" t="s">
        <v>84</v>
      </c>
      <c r="AC197" s="62" t="s">
        <v>86</v>
      </c>
      <c r="AD197" s="62" t="s">
        <v>61</v>
      </c>
    </row>
    <row r="198" spans="1:30" ht="94.5" x14ac:dyDescent="0.25">
      <c r="A198" s="54">
        <f t="shared" si="23"/>
        <v>179</v>
      </c>
      <c r="B198" s="61">
        <f t="shared" si="22"/>
        <v>173</v>
      </c>
      <c r="C198" s="3" t="s">
        <v>75</v>
      </c>
      <c r="D198" s="3" t="s">
        <v>228</v>
      </c>
      <c r="E198" s="5" t="s">
        <v>233</v>
      </c>
      <c r="F198" s="5" t="s">
        <v>64</v>
      </c>
      <c r="G198" s="151">
        <v>642</v>
      </c>
      <c r="H198" s="5" t="s">
        <v>56</v>
      </c>
      <c r="I198" s="2">
        <v>1</v>
      </c>
      <c r="J198" s="5" t="s">
        <v>39</v>
      </c>
      <c r="K198" s="5" t="s">
        <v>40</v>
      </c>
      <c r="L198" s="1">
        <f>SUM(M198:X198)</f>
        <v>1080000</v>
      </c>
      <c r="M198" s="1"/>
      <c r="N198" s="1"/>
      <c r="O198" s="1">
        <v>1080000</v>
      </c>
      <c r="P198" s="1"/>
      <c r="Q198" s="1"/>
      <c r="R198" s="1"/>
      <c r="S198" s="1"/>
      <c r="T198" s="1"/>
      <c r="U198" s="1"/>
      <c r="V198" s="1"/>
      <c r="W198" s="1"/>
      <c r="X198" s="1"/>
      <c r="Y198" s="2" t="s">
        <v>86</v>
      </c>
      <c r="Z198" s="67">
        <v>44986</v>
      </c>
      <c r="AA198" s="67">
        <v>45078</v>
      </c>
      <c r="AB198" s="2" t="s">
        <v>77</v>
      </c>
      <c r="AC198" s="5" t="s">
        <v>86</v>
      </c>
      <c r="AD198" s="2" t="s">
        <v>61</v>
      </c>
    </row>
    <row r="199" spans="1:30" ht="94.5" x14ac:dyDescent="0.25">
      <c r="A199" s="54">
        <f t="shared" si="23"/>
        <v>180</v>
      </c>
      <c r="B199" s="61">
        <f t="shared" si="22"/>
        <v>174</v>
      </c>
      <c r="C199" s="3" t="s">
        <v>75</v>
      </c>
      <c r="D199" s="3" t="s">
        <v>228</v>
      </c>
      <c r="E199" s="152" t="s">
        <v>284</v>
      </c>
      <c r="F199" s="152" t="s">
        <v>196</v>
      </c>
      <c r="G199" s="153">
        <v>642</v>
      </c>
      <c r="H199" s="152" t="s">
        <v>56</v>
      </c>
      <c r="I199" s="152">
        <v>1</v>
      </c>
      <c r="J199" s="152" t="s">
        <v>39</v>
      </c>
      <c r="K199" s="152" t="s">
        <v>40</v>
      </c>
      <c r="L199" s="139">
        <f>SUM(M199:X199)</f>
        <v>1080000</v>
      </c>
      <c r="M199" s="139"/>
      <c r="N199" s="139"/>
      <c r="O199" s="139">
        <v>360000</v>
      </c>
      <c r="P199" s="139"/>
      <c r="Q199" s="139"/>
      <c r="R199" s="139"/>
      <c r="S199" s="139">
        <v>360000</v>
      </c>
      <c r="T199" s="139"/>
      <c r="U199" s="139"/>
      <c r="V199" s="139"/>
      <c r="W199" s="139">
        <v>360000</v>
      </c>
      <c r="X199" s="139"/>
      <c r="Y199" s="140" t="s">
        <v>86</v>
      </c>
      <c r="Z199" s="154">
        <v>44986</v>
      </c>
      <c r="AA199" s="154">
        <v>45261</v>
      </c>
      <c r="AB199" s="115" t="s">
        <v>42</v>
      </c>
      <c r="AC199" s="155" t="s">
        <v>41</v>
      </c>
      <c r="AD199" s="70" t="s">
        <v>61</v>
      </c>
    </row>
    <row r="200" spans="1:30" ht="94.5" x14ac:dyDescent="0.25">
      <c r="A200" s="54">
        <f t="shared" si="23"/>
        <v>181</v>
      </c>
      <c r="B200" s="61">
        <f t="shared" si="22"/>
        <v>175</v>
      </c>
      <c r="C200" s="62" t="s">
        <v>124</v>
      </c>
      <c r="D200" s="62" t="s">
        <v>124</v>
      </c>
      <c r="E200" s="128" t="s">
        <v>285</v>
      </c>
      <c r="F200" s="2" t="s">
        <v>83</v>
      </c>
      <c r="G200" s="2">
        <v>642</v>
      </c>
      <c r="H200" s="2" t="s">
        <v>56</v>
      </c>
      <c r="I200" s="2">
        <v>1</v>
      </c>
      <c r="J200" s="2" t="s">
        <v>39</v>
      </c>
      <c r="K200" s="156" t="s">
        <v>40</v>
      </c>
      <c r="L200" s="82">
        <f t="shared" ref="L200:L203" si="26">SUM(M200:X200)</f>
        <v>1920000</v>
      </c>
      <c r="M200" s="157"/>
      <c r="N200" s="157"/>
      <c r="O200" s="157">
        <v>1920000</v>
      </c>
      <c r="P200" s="157"/>
      <c r="Q200" s="157"/>
      <c r="R200" s="157"/>
      <c r="S200" s="157"/>
      <c r="T200" s="157"/>
      <c r="U200" s="157"/>
      <c r="V200" s="157"/>
      <c r="W200" s="157"/>
      <c r="X200" s="157"/>
      <c r="Y200" s="92" t="s">
        <v>57</v>
      </c>
      <c r="Z200" s="80">
        <v>44986</v>
      </c>
      <c r="AA200" s="80">
        <v>45017</v>
      </c>
      <c r="AB200" s="62" t="s">
        <v>84</v>
      </c>
      <c r="AC200" s="62" t="s">
        <v>41</v>
      </c>
      <c r="AD200" s="62" t="s">
        <v>61</v>
      </c>
    </row>
    <row r="201" spans="1:30" ht="94.5" x14ac:dyDescent="0.25">
      <c r="A201" s="54">
        <f t="shared" si="23"/>
        <v>182</v>
      </c>
      <c r="B201" s="61">
        <f t="shared" si="22"/>
        <v>176</v>
      </c>
      <c r="C201" s="62" t="s">
        <v>133</v>
      </c>
      <c r="D201" s="62" t="s">
        <v>132</v>
      </c>
      <c r="E201" s="128" t="s">
        <v>286</v>
      </c>
      <c r="F201" s="2" t="s">
        <v>83</v>
      </c>
      <c r="G201" s="2">
        <v>642</v>
      </c>
      <c r="H201" s="2" t="s">
        <v>56</v>
      </c>
      <c r="I201" s="2">
        <v>1</v>
      </c>
      <c r="J201" s="2" t="s">
        <v>39</v>
      </c>
      <c r="K201" s="156" t="s">
        <v>40</v>
      </c>
      <c r="L201" s="82">
        <f t="shared" si="26"/>
        <v>2700000</v>
      </c>
      <c r="M201" s="157"/>
      <c r="N201" s="157"/>
      <c r="O201" s="157"/>
      <c r="P201" s="157"/>
      <c r="Q201" s="157"/>
      <c r="R201" s="157"/>
      <c r="S201" s="157"/>
      <c r="T201" s="157"/>
      <c r="U201" s="157"/>
      <c r="V201" s="157">
        <v>2700000</v>
      </c>
      <c r="W201" s="157"/>
      <c r="X201" s="157"/>
      <c r="Y201" s="92" t="s">
        <v>57</v>
      </c>
      <c r="Z201" s="80">
        <v>45200</v>
      </c>
      <c r="AA201" s="80">
        <v>45231</v>
      </c>
      <c r="AB201" s="62" t="s">
        <v>84</v>
      </c>
      <c r="AC201" s="62" t="s">
        <v>57</v>
      </c>
      <c r="AD201" s="62" t="s">
        <v>61</v>
      </c>
    </row>
    <row r="202" spans="1:30" ht="94.5" x14ac:dyDescent="0.25">
      <c r="A202" s="54">
        <f t="shared" si="23"/>
        <v>183</v>
      </c>
      <c r="B202" s="61">
        <f t="shared" si="22"/>
        <v>177</v>
      </c>
      <c r="C202" s="62" t="s">
        <v>133</v>
      </c>
      <c r="D202" s="62" t="s">
        <v>132</v>
      </c>
      <c r="E202" s="128" t="s">
        <v>286</v>
      </c>
      <c r="F202" s="2" t="s">
        <v>83</v>
      </c>
      <c r="G202" s="2">
        <v>642</v>
      </c>
      <c r="H202" s="2" t="s">
        <v>56</v>
      </c>
      <c r="I202" s="2">
        <v>1</v>
      </c>
      <c r="J202" s="2" t="s">
        <v>39</v>
      </c>
      <c r="K202" s="156" t="s">
        <v>40</v>
      </c>
      <c r="L202" s="82">
        <f t="shared" si="26"/>
        <v>500000</v>
      </c>
      <c r="M202" s="157"/>
      <c r="N202" s="157"/>
      <c r="O202" s="157">
        <v>500000</v>
      </c>
      <c r="P202" s="157"/>
      <c r="Q202" s="157"/>
      <c r="R202" s="157"/>
      <c r="S202" s="157"/>
      <c r="T202" s="157"/>
      <c r="U202" s="157"/>
      <c r="V202" s="157"/>
      <c r="W202" s="157"/>
      <c r="X202" s="157"/>
      <c r="Y202" s="92" t="s">
        <v>57</v>
      </c>
      <c r="Z202" s="80">
        <v>44986</v>
      </c>
      <c r="AA202" s="80">
        <v>45017</v>
      </c>
      <c r="AB202" s="62" t="s">
        <v>84</v>
      </c>
      <c r="AC202" s="62" t="s">
        <v>57</v>
      </c>
      <c r="AD202" s="62" t="s">
        <v>61</v>
      </c>
    </row>
    <row r="203" spans="1:30" ht="94.5" x14ac:dyDescent="0.25">
      <c r="A203" s="54">
        <f t="shared" si="23"/>
        <v>184</v>
      </c>
      <c r="B203" s="61">
        <f t="shared" si="22"/>
        <v>178</v>
      </c>
      <c r="C203" s="62" t="s">
        <v>133</v>
      </c>
      <c r="D203" s="62" t="s">
        <v>132</v>
      </c>
      <c r="E203" s="128" t="s">
        <v>286</v>
      </c>
      <c r="F203" s="3" t="s">
        <v>36</v>
      </c>
      <c r="G203" s="2">
        <v>642</v>
      </c>
      <c r="H203" s="2" t="s">
        <v>56</v>
      </c>
      <c r="I203" s="2">
        <v>1</v>
      </c>
      <c r="J203" s="2" t="s">
        <v>39</v>
      </c>
      <c r="K203" s="92" t="s">
        <v>40</v>
      </c>
      <c r="L203" s="158">
        <f t="shared" si="26"/>
        <v>620000</v>
      </c>
      <c r="M203" s="159"/>
      <c r="N203" s="159"/>
      <c r="O203" s="159"/>
      <c r="P203" s="159"/>
      <c r="Q203" s="159"/>
      <c r="R203" s="159"/>
      <c r="S203" s="159"/>
      <c r="T203" s="159"/>
      <c r="U203" s="159"/>
      <c r="V203" s="159">
        <v>620000</v>
      </c>
      <c r="W203" s="159"/>
      <c r="X203" s="159"/>
      <c r="Y203" s="62" t="s">
        <v>57</v>
      </c>
      <c r="Z203" s="80">
        <v>45200</v>
      </c>
      <c r="AA203" s="80">
        <v>45231</v>
      </c>
      <c r="AB203" s="2" t="s">
        <v>42</v>
      </c>
      <c r="AC203" s="62" t="s">
        <v>41</v>
      </c>
      <c r="AD203" s="62" t="s">
        <v>61</v>
      </c>
    </row>
    <row r="204" spans="1:30" ht="94.5" x14ac:dyDescent="0.25">
      <c r="A204" s="54">
        <f t="shared" si="23"/>
        <v>185</v>
      </c>
      <c r="B204" s="61">
        <f t="shared" si="22"/>
        <v>179</v>
      </c>
      <c r="C204" s="62" t="s">
        <v>124</v>
      </c>
      <c r="D204" s="62" t="s">
        <v>124</v>
      </c>
      <c r="E204" s="86" t="s">
        <v>287</v>
      </c>
      <c r="F204" s="3" t="s">
        <v>36</v>
      </c>
      <c r="G204" s="74">
        <v>642</v>
      </c>
      <c r="H204" s="74" t="s">
        <v>56</v>
      </c>
      <c r="I204" s="74">
        <v>1</v>
      </c>
      <c r="J204" s="74" t="s">
        <v>39</v>
      </c>
      <c r="K204" s="95" t="s">
        <v>40</v>
      </c>
      <c r="L204" s="82">
        <f>SUM(M204:X204)</f>
        <v>2500000</v>
      </c>
      <c r="M204" s="82"/>
      <c r="N204" s="82">
        <v>2500000</v>
      </c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92" t="s">
        <v>57</v>
      </c>
      <c r="Z204" s="80">
        <v>44958</v>
      </c>
      <c r="AA204" s="80">
        <v>44986</v>
      </c>
      <c r="AB204" s="2" t="s">
        <v>42</v>
      </c>
      <c r="AC204" s="62" t="s">
        <v>41</v>
      </c>
      <c r="AD204" s="62" t="s">
        <v>61</v>
      </c>
    </row>
    <row r="205" spans="1:30" ht="94.5" x14ac:dyDescent="0.25">
      <c r="A205" s="54">
        <f t="shared" si="23"/>
        <v>186</v>
      </c>
      <c r="B205" s="61">
        <f t="shared" si="22"/>
        <v>180</v>
      </c>
      <c r="C205" s="62" t="s">
        <v>133</v>
      </c>
      <c r="D205" s="62" t="s">
        <v>132</v>
      </c>
      <c r="E205" s="2" t="s">
        <v>288</v>
      </c>
      <c r="F205" s="3" t="s">
        <v>36</v>
      </c>
      <c r="G205" s="62">
        <v>642</v>
      </c>
      <c r="H205" s="62" t="s">
        <v>56</v>
      </c>
      <c r="I205" s="62">
        <v>1</v>
      </c>
      <c r="J205" s="62" t="s">
        <v>39</v>
      </c>
      <c r="K205" s="95" t="s">
        <v>40</v>
      </c>
      <c r="L205" s="82">
        <f t="shared" ref="L205:L213" si="27">SUM(M205:X205)</f>
        <v>6000000</v>
      </c>
      <c r="M205" s="98"/>
      <c r="N205" s="98"/>
      <c r="O205" s="98"/>
      <c r="P205" s="98"/>
      <c r="Q205" s="98">
        <v>6000000</v>
      </c>
      <c r="R205" s="98"/>
      <c r="S205" s="98"/>
      <c r="T205" s="98"/>
      <c r="U205" s="98"/>
      <c r="V205" s="98"/>
      <c r="W205" s="98"/>
      <c r="X205" s="98"/>
      <c r="Y205" s="92" t="s">
        <v>57</v>
      </c>
      <c r="Z205" s="80">
        <v>45047</v>
      </c>
      <c r="AA205" s="80">
        <v>45078</v>
      </c>
      <c r="AB205" s="2" t="s">
        <v>42</v>
      </c>
      <c r="AC205" s="62" t="s">
        <v>41</v>
      </c>
      <c r="AD205" s="62" t="s">
        <v>61</v>
      </c>
    </row>
    <row r="206" spans="1:30" ht="94.5" x14ac:dyDescent="0.25">
      <c r="A206" s="54">
        <f t="shared" si="23"/>
        <v>187</v>
      </c>
      <c r="B206" s="61">
        <f t="shared" si="22"/>
        <v>181</v>
      </c>
      <c r="C206" s="62" t="s">
        <v>133</v>
      </c>
      <c r="D206" s="62" t="s">
        <v>132</v>
      </c>
      <c r="E206" s="2" t="s">
        <v>288</v>
      </c>
      <c r="F206" s="3" t="s">
        <v>36</v>
      </c>
      <c r="G206" s="62">
        <v>642</v>
      </c>
      <c r="H206" s="62" t="s">
        <v>56</v>
      </c>
      <c r="I206" s="62">
        <v>1</v>
      </c>
      <c r="J206" s="62" t="s">
        <v>39</v>
      </c>
      <c r="K206" s="95" t="s">
        <v>40</v>
      </c>
      <c r="L206" s="82">
        <f t="shared" si="27"/>
        <v>1800000</v>
      </c>
      <c r="M206" s="82"/>
      <c r="N206" s="82"/>
      <c r="O206" s="82"/>
      <c r="P206" s="82"/>
      <c r="Q206" s="82"/>
      <c r="R206" s="82"/>
      <c r="S206" s="82">
        <v>1800000</v>
      </c>
      <c r="T206" s="82"/>
      <c r="U206" s="82"/>
      <c r="V206" s="82"/>
      <c r="W206" s="82"/>
      <c r="X206" s="82"/>
      <c r="Y206" s="92" t="s">
        <v>57</v>
      </c>
      <c r="Z206" s="80">
        <v>45108</v>
      </c>
      <c r="AA206" s="80">
        <v>45139</v>
      </c>
      <c r="AB206" s="2" t="s">
        <v>42</v>
      </c>
      <c r="AC206" s="62" t="s">
        <v>41</v>
      </c>
      <c r="AD206" s="62" t="s">
        <v>61</v>
      </c>
    </row>
    <row r="207" spans="1:30" ht="94.5" x14ac:dyDescent="0.25">
      <c r="A207" s="54">
        <f t="shared" si="23"/>
        <v>188</v>
      </c>
      <c r="B207" s="61">
        <f t="shared" si="22"/>
        <v>182</v>
      </c>
      <c r="C207" s="62" t="s">
        <v>124</v>
      </c>
      <c r="D207" s="62" t="s">
        <v>124</v>
      </c>
      <c r="E207" s="2" t="s">
        <v>285</v>
      </c>
      <c r="F207" s="2" t="s">
        <v>83</v>
      </c>
      <c r="G207" s="62">
        <v>642</v>
      </c>
      <c r="H207" s="62" t="s">
        <v>56</v>
      </c>
      <c r="I207" s="62">
        <v>1</v>
      </c>
      <c r="J207" s="62" t="s">
        <v>39</v>
      </c>
      <c r="K207" s="95" t="s">
        <v>40</v>
      </c>
      <c r="L207" s="82">
        <f t="shared" si="27"/>
        <v>2200000</v>
      </c>
      <c r="M207" s="82"/>
      <c r="N207" s="82"/>
      <c r="O207" s="82"/>
      <c r="P207" s="82"/>
      <c r="Q207" s="82">
        <v>2200000</v>
      </c>
      <c r="R207" s="82"/>
      <c r="S207" s="82"/>
      <c r="T207" s="82"/>
      <c r="U207" s="82"/>
      <c r="V207" s="82"/>
      <c r="W207" s="82"/>
      <c r="X207" s="82"/>
      <c r="Y207" s="92" t="s">
        <v>57</v>
      </c>
      <c r="Z207" s="80">
        <v>45047</v>
      </c>
      <c r="AA207" s="80">
        <v>45078</v>
      </c>
      <c r="AB207" s="2" t="s">
        <v>84</v>
      </c>
      <c r="AC207" s="62" t="s">
        <v>57</v>
      </c>
      <c r="AD207" s="62" t="s">
        <v>61</v>
      </c>
    </row>
    <row r="208" spans="1:30" ht="94.5" x14ac:dyDescent="0.25">
      <c r="A208" s="54">
        <f t="shared" si="23"/>
        <v>189</v>
      </c>
      <c r="B208" s="61">
        <f t="shared" si="22"/>
        <v>183</v>
      </c>
      <c r="C208" s="62" t="s">
        <v>124</v>
      </c>
      <c r="D208" s="62" t="s">
        <v>124</v>
      </c>
      <c r="E208" s="2" t="s">
        <v>285</v>
      </c>
      <c r="F208" s="3" t="s">
        <v>36</v>
      </c>
      <c r="G208" s="62">
        <v>642</v>
      </c>
      <c r="H208" s="62" t="s">
        <v>56</v>
      </c>
      <c r="I208" s="62">
        <v>1</v>
      </c>
      <c r="J208" s="62" t="s">
        <v>39</v>
      </c>
      <c r="K208" s="95" t="s">
        <v>40</v>
      </c>
      <c r="L208" s="82">
        <f t="shared" si="27"/>
        <v>70000</v>
      </c>
      <c r="M208" s="82"/>
      <c r="N208" s="82">
        <v>70000</v>
      </c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92" t="s">
        <v>57</v>
      </c>
      <c r="Z208" s="80">
        <v>45231</v>
      </c>
      <c r="AA208" s="80">
        <v>45261</v>
      </c>
      <c r="AB208" s="2" t="s">
        <v>42</v>
      </c>
      <c r="AC208" s="62" t="s">
        <v>161</v>
      </c>
      <c r="AD208" s="62" t="s">
        <v>61</v>
      </c>
    </row>
    <row r="209" spans="1:30" ht="94.5" x14ac:dyDescent="0.25">
      <c r="A209" s="54">
        <f t="shared" si="23"/>
        <v>190</v>
      </c>
      <c r="B209" s="61">
        <f t="shared" si="22"/>
        <v>184</v>
      </c>
      <c r="C209" s="62" t="s">
        <v>124</v>
      </c>
      <c r="D209" s="62" t="s">
        <v>124</v>
      </c>
      <c r="E209" s="2" t="s">
        <v>285</v>
      </c>
      <c r="F209" s="2" t="s">
        <v>83</v>
      </c>
      <c r="G209" s="62">
        <v>642</v>
      </c>
      <c r="H209" s="62" t="s">
        <v>56</v>
      </c>
      <c r="I209" s="62">
        <v>1</v>
      </c>
      <c r="J209" s="62" t="s">
        <v>39</v>
      </c>
      <c r="K209" s="95" t="s">
        <v>40</v>
      </c>
      <c r="L209" s="82">
        <f>SUM(M209:X209)</f>
        <v>2500000</v>
      </c>
      <c r="M209" s="82"/>
      <c r="N209" s="82"/>
      <c r="O209" s="82"/>
      <c r="P209" s="82"/>
      <c r="Q209" s="82"/>
      <c r="R209" s="82"/>
      <c r="S209" s="82"/>
      <c r="T209" s="82"/>
      <c r="U209" s="82"/>
      <c r="V209" s="82">
        <v>2500000</v>
      </c>
      <c r="W209" s="82"/>
      <c r="X209" s="82"/>
      <c r="Y209" s="92" t="s">
        <v>57</v>
      </c>
      <c r="Z209" s="80">
        <v>45200</v>
      </c>
      <c r="AA209" s="80">
        <v>45231</v>
      </c>
      <c r="AB209" s="2" t="s">
        <v>84</v>
      </c>
      <c r="AC209" s="62" t="s">
        <v>57</v>
      </c>
      <c r="AD209" s="62" t="s">
        <v>61</v>
      </c>
    </row>
    <row r="210" spans="1:30" ht="94.5" x14ac:dyDescent="0.25">
      <c r="A210" s="54">
        <f t="shared" si="23"/>
        <v>191</v>
      </c>
      <c r="B210" s="61">
        <f t="shared" si="22"/>
        <v>185</v>
      </c>
      <c r="C210" s="62" t="s">
        <v>124</v>
      </c>
      <c r="D210" s="62" t="s">
        <v>124</v>
      </c>
      <c r="E210" s="2" t="s">
        <v>285</v>
      </c>
      <c r="F210" s="3" t="s">
        <v>36</v>
      </c>
      <c r="G210" s="62">
        <v>642</v>
      </c>
      <c r="H210" s="62" t="s">
        <v>56</v>
      </c>
      <c r="I210" s="62">
        <v>1</v>
      </c>
      <c r="J210" s="62" t="s">
        <v>39</v>
      </c>
      <c r="K210" s="95" t="s">
        <v>40</v>
      </c>
      <c r="L210" s="82">
        <f t="shared" si="27"/>
        <v>8200000</v>
      </c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>
        <v>8200000</v>
      </c>
      <c r="X210" s="82"/>
      <c r="Y210" s="92" t="s">
        <v>86</v>
      </c>
      <c r="Z210" s="80">
        <v>45231</v>
      </c>
      <c r="AA210" s="80">
        <v>45261</v>
      </c>
      <c r="AB210" s="2" t="s">
        <v>42</v>
      </c>
      <c r="AC210" s="62" t="s">
        <v>57</v>
      </c>
      <c r="AD210" s="62" t="s">
        <v>61</v>
      </c>
    </row>
    <row r="211" spans="1:30" ht="94.5" x14ac:dyDescent="0.25">
      <c r="A211" s="54">
        <f t="shared" si="23"/>
        <v>192</v>
      </c>
      <c r="B211" s="61">
        <f t="shared" si="22"/>
        <v>186</v>
      </c>
      <c r="C211" s="62" t="s">
        <v>124</v>
      </c>
      <c r="D211" s="62" t="s">
        <v>124</v>
      </c>
      <c r="E211" s="2" t="s">
        <v>285</v>
      </c>
      <c r="F211" s="3" t="s">
        <v>36</v>
      </c>
      <c r="G211" s="62">
        <v>642</v>
      </c>
      <c r="H211" s="62" t="s">
        <v>56</v>
      </c>
      <c r="I211" s="62">
        <v>1</v>
      </c>
      <c r="J211" s="62" t="s">
        <v>39</v>
      </c>
      <c r="K211" s="95" t="s">
        <v>40</v>
      </c>
      <c r="L211" s="82">
        <f t="shared" si="27"/>
        <v>7365000</v>
      </c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>
        <v>7365000</v>
      </c>
      <c r="X211" s="82"/>
      <c r="Y211" s="92" t="s">
        <v>86</v>
      </c>
      <c r="Z211" s="80">
        <v>45231</v>
      </c>
      <c r="AA211" s="80">
        <v>45261</v>
      </c>
      <c r="AB211" s="2" t="s">
        <v>42</v>
      </c>
      <c r="AC211" s="62" t="s">
        <v>57</v>
      </c>
      <c r="AD211" s="62" t="s">
        <v>61</v>
      </c>
    </row>
    <row r="212" spans="1:30" ht="94.5" x14ac:dyDescent="0.25">
      <c r="A212" s="54">
        <f t="shared" si="23"/>
        <v>193</v>
      </c>
      <c r="B212" s="61">
        <f t="shared" si="22"/>
        <v>187</v>
      </c>
      <c r="C212" s="62" t="s">
        <v>124</v>
      </c>
      <c r="D212" s="62" t="s">
        <v>124</v>
      </c>
      <c r="E212" s="2" t="s">
        <v>287</v>
      </c>
      <c r="F212" s="2" t="s">
        <v>83</v>
      </c>
      <c r="G212" s="10">
        <v>642</v>
      </c>
      <c r="H212" s="10" t="s">
        <v>56</v>
      </c>
      <c r="I212" s="10">
        <v>1</v>
      </c>
      <c r="J212" s="10" t="s">
        <v>39</v>
      </c>
      <c r="K212" s="65" t="s">
        <v>40</v>
      </c>
      <c r="L212" s="82">
        <f t="shared" si="27"/>
        <v>8000000</v>
      </c>
      <c r="M212" s="82"/>
      <c r="N212" s="82"/>
      <c r="O212" s="82">
        <v>8000000</v>
      </c>
      <c r="P212" s="82"/>
      <c r="Q212" s="82"/>
      <c r="R212" s="82"/>
      <c r="S212" s="82"/>
      <c r="T212" s="82"/>
      <c r="U212" s="82"/>
      <c r="V212" s="82"/>
      <c r="W212" s="82"/>
      <c r="X212" s="82"/>
      <c r="Y212" s="92" t="s">
        <v>86</v>
      </c>
      <c r="Z212" s="80">
        <v>44986</v>
      </c>
      <c r="AA212" s="80">
        <v>45017</v>
      </c>
      <c r="AB212" s="2" t="s">
        <v>84</v>
      </c>
      <c r="AC212" s="62" t="s">
        <v>57</v>
      </c>
      <c r="AD212" s="62" t="s">
        <v>61</v>
      </c>
    </row>
    <row r="213" spans="1:30" ht="94.5" x14ac:dyDescent="0.25">
      <c r="A213" s="54">
        <f t="shared" si="23"/>
        <v>194</v>
      </c>
      <c r="B213" s="61">
        <f t="shared" si="22"/>
        <v>188</v>
      </c>
      <c r="C213" s="62" t="s">
        <v>133</v>
      </c>
      <c r="D213" s="62" t="s">
        <v>132</v>
      </c>
      <c r="E213" s="3" t="s">
        <v>288</v>
      </c>
      <c r="F213" s="3" t="s">
        <v>36</v>
      </c>
      <c r="G213" s="10">
        <v>642</v>
      </c>
      <c r="H213" s="10" t="s">
        <v>56</v>
      </c>
      <c r="I213" s="10">
        <v>1</v>
      </c>
      <c r="J213" s="10" t="s">
        <v>39</v>
      </c>
      <c r="K213" s="65" t="s">
        <v>40</v>
      </c>
      <c r="L213" s="82">
        <f t="shared" si="27"/>
        <v>4000000</v>
      </c>
      <c r="M213" s="82"/>
      <c r="N213" s="82"/>
      <c r="O213" s="82"/>
      <c r="P213" s="82"/>
      <c r="Q213" s="82"/>
      <c r="R213" s="82">
        <v>4000000</v>
      </c>
      <c r="S213" s="82"/>
      <c r="T213" s="82"/>
      <c r="U213" s="82"/>
      <c r="V213" s="82"/>
      <c r="W213" s="82"/>
      <c r="X213" s="82"/>
      <c r="Y213" s="68" t="s">
        <v>67</v>
      </c>
      <c r="Z213" s="80">
        <v>45078</v>
      </c>
      <c r="AA213" s="80">
        <v>45108</v>
      </c>
      <c r="AB213" s="2" t="s">
        <v>42</v>
      </c>
      <c r="AC213" s="62" t="s">
        <v>57</v>
      </c>
      <c r="AD213" s="62" t="s">
        <v>61</v>
      </c>
    </row>
    <row r="214" spans="1:30" ht="94.5" x14ac:dyDescent="0.25">
      <c r="A214" s="54">
        <f t="shared" si="23"/>
        <v>195</v>
      </c>
      <c r="B214" s="61">
        <f t="shared" si="22"/>
        <v>189</v>
      </c>
      <c r="C214" s="2" t="s">
        <v>133</v>
      </c>
      <c r="D214" s="2" t="s">
        <v>132</v>
      </c>
      <c r="E214" s="5" t="s">
        <v>289</v>
      </c>
      <c r="F214" s="62" t="s">
        <v>83</v>
      </c>
      <c r="G214" s="62">
        <v>642</v>
      </c>
      <c r="H214" s="62" t="s">
        <v>56</v>
      </c>
      <c r="I214" s="62">
        <v>1</v>
      </c>
      <c r="J214" s="62" t="s">
        <v>39</v>
      </c>
      <c r="K214" s="95" t="s">
        <v>40</v>
      </c>
      <c r="L214" s="82">
        <f t="shared" ref="L214:L237" si="28">SUM(M214:X214)</f>
        <v>19000000</v>
      </c>
      <c r="M214" s="1"/>
      <c r="N214" s="1"/>
      <c r="O214" s="1"/>
      <c r="P214" s="1"/>
      <c r="Q214" s="1">
        <v>19000000</v>
      </c>
      <c r="R214" s="1"/>
      <c r="S214" s="1"/>
      <c r="T214" s="1"/>
      <c r="U214" s="1"/>
      <c r="V214" s="1"/>
      <c r="W214" s="1"/>
      <c r="X214" s="1"/>
      <c r="Y214" s="68" t="s">
        <v>86</v>
      </c>
      <c r="Z214" s="122">
        <v>45047</v>
      </c>
      <c r="AA214" s="122">
        <v>45261</v>
      </c>
      <c r="AB214" s="2" t="s">
        <v>77</v>
      </c>
      <c r="AC214" s="92" t="s">
        <v>86</v>
      </c>
      <c r="AD214" s="62" t="s">
        <v>61</v>
      </c>
    </row>
    <row r="215" spans="1:30" ht="94.5" x14ac:dyDescent="0.25">
      <c r="A215" s="54">
        <f t="shared" si="23"/>
        <v>196</v>
      </c>
      <c r="B215" s="61">
        <f t="shared" si="22"/>
        <v>190</v>
      </c>
      <c r="C215" s="2" t="s">
        <v>133</v>
      </c>
      <c r="D215" s="2" t="s">
        <v>132</v>
      </c>
      <c r="E215" s="5" t="s">
        <v>289</v>
      </c>
      <c r="F215" s="62" t="s">
        <v>83</v>
      </c>
      <c r="G215" s="62">
        <v>642</v>
      </c>
      <c r="H215" s="62" t="s">
        <v>56</v>
      </c>
      <c r="I215" s="62">
        <v>1</v>
      </c>
      <c r="J215" s="62" t="s">
        <v>39</v>
      </c>
      <c r="K215" s="95" t="s">
        <v>40</v>
      </c>
      <c r="L215" s="82">
        <f t="shared" si="28"/>
        <v>3480000</v>
      </c>
      <c r="M215" s="1"/>
      <c r="N215" s="1"/>
      <c r="O215" s="1">
        <v>3480000</v>
      </c>
      <c r="P215" s="1"/>
      <c r="Q215" s="1"/>
      <c r="R215" s="1"/>
      <c r="S215" s="1"/>
      <c r="T215" s="1"/>
      <c r="U215" s="1"/>
      <c r="V215" s="1"/>
      <c r="W215" s="1"/>
      <c r="X215" s="1"/>
      <c r="Y215" s="68" t="s">
        <v>86</v>
      </c>
      <c r="Z215" s="122">
        <v>44986</v>
      </c>
      <c r="AA215" s="122">
        <v>45047</v>
      </c>
      <c r="AB215" s="2" t="s">
        <v>77</v>
      </c>
      <c r="AC215" s="92" t="s">
        <v>57</v>
      </c>
      <c r="AD215" s="62" t="s">
        <v>61</v>
      </c>
    </row>
    <row r="216" spans="1:30" ht="94.5" x14ac:dyDescent="0.25">
      <c r="A216" s="54">
        <f t="shared" si="23"/>
        <v>197</v>
      </c>
      <c r="B216" s="61">
        <f t="shared" si="22"/>
        <v>191</v>
      </c>
      <c r="C216" s="2" t="s">
        <v>133</v>
      </c>
      <c r="D216" s="2" t="s">
        <v>132</v>
      </c>
      <c r="E216" s="5" t="s">
        <v>289</v>
      </c>
      <c r="F216" s="62" t="s">
        <v>83</v>
      </c>
      <c r="G216" s="62">
        <v>642</v>
      </c>
      <c r="H216" s="62" t="s">
        <v>56</v>
      </c>
      <c r="I216" s="62">
        <v>1</v>
      </c>
      <c r="J216" s="62" t="s">
        <v>39</v>
      </c>
      <c r="K216" s="95" t="s">
        <v>40</v>
      </c>
      <c r="L216" s="82">
        <f t="shared" si="28"/>
        <v>2000000</v>
      </c>
      <c r="M216" s="1"/>
      <c r="N216" s="1"/>
      <c r="O216" s="1"/>
      <c r="P216" s="1">
        <v>2000000</v>
      </c>
      <c r="Q216" s="1"/>
      <c r="R216" s="1"/>
      <c r="S216" s="1"/>
      <c r="T216" s="1"/>
      <c r="U216" s="1"/>
      <c r="V216" s="1"/>
      <c r="W216" s="1"/>
      <c r="X216" s="1"/>
      <c r="Y216" s="68" t="s">
        <v>86</v>
      </c>
      <c r="Z216" s="122">
        <v>45017</v>
      </c>
      <c r="AA216" s="122">
        <v>45078</v>
      </c>
      <c r="AB216" s="2" t="s">
        <v>77</v>
      </c>
      <c r="AC216" s="92" t="s">
        <v>86</v>
      </c>
      <c r="AD216" s="62" t="s">
        <v>61</v>
      </c>
    </row>
    <row r="217" spans="1:30" ht="94.5" x14ac:dyDescent="0.25">
      <c r="A217" s="54">
        <f t="shared" si="23"/>
        <v>198</v>
      </c>
      <c r="B217" s="61">
        <f t="shared" si="22"/>
        <v>192</v>
      </c>
      <c r="C217" s="2" t="s">
        <v>133</v>
      </c>
      <c r="D217" s="2" t="s">
        <v>132</v>
      </c>
      <c r="E217" s="5" t="s">
        <v>289</v>
      </c>
      <c r="F217" s="62" t="s">
        <v>83</v>
      </c>
      <c r="G217" s="62">
        <v>642</v>
      </c>
      <c r="H217" s="62" t="s">
        <v>56</v>
      </c>
      <c r="I217" s="62">
        <v>1</v>
      </c>
      <c r="J217" s="62" t="s">
        <v>39</v>
      </c>
      <c r="K217" s="95" t="s">
        <v>40</v>
      </c>
      <c r="L217" s="82">
        <f t="shared" si="28"/>
        <v>8220000</v>
      </c>
      <c r="M217" s="1"/>
      <c r="N217" s="1"/>
      <c r="O217" s="1"/>
      <c r="P217" s="1"/>
      <c r="Q217" s="1"/>
      <c r="R217" s="1"/>
      <c r="S217" s="1"/>
      <c r="T217" s="1"/>
      <c r="U217" s="1">
        <v>8220000</v>
      </c>
      <c r="V217" s="1"/>
      <c r="W217" s="1"/>
      <c r="X217" s="1"/>
      <c r="Y217" s="68" t="s">
        <v>57</v>
      </c>
      <c r="Z217" s="122">
        <v>45170</v>
      </c>
      <c r="AA217" s="122">
        <v>45231</v>
      </c>
      <c r="AB217" s="2" t="s">
        <v>77</v>
      </c>
      <c r="AC217" s="92" t="s">
        <v>57</v>
      </c>
      <c r="AD217" s="62" t="s">
        <v>61</v>
      </c>
    </row>
    <row r="218" spans="1:30" ht="94.5" x14ac:dyDescent="0.25">
      <c r="A218" s="54">
        <f t="shared" si="23"/>
        <v>199</v>
      </c>
      <c r="B218" s="61">
        <f t="shared" si="22"/>
        <v>193</v>
      </c>
      <c r="C218" s="2" t="s">
        <v>133</v>
      </c>
      <c r="D218" s="2" t="s">
        <v>132</v>
      </c>
      <c r="E218" s="5" t="s">
        <v>289</v>
      </c>
      <c r="F218" s="62" t="s">
        <v>83</v>
      </c>
      <c r="G218" s="62">
        <v>642</v>
      </c>
      <c r="H218" s="62" t="s">
        <v>56</v>
      </c>
      <c r="I218" s="62">
        <v>1</v>
      </c>
      <c r="J218" s="62" t="s">
        <v>39</v>
      </c>
      <c r="K218" s="95" t="s">
        <v>40</v>
      </c>
      <c r="L218" s="82">
        <f t="shared" si="28"/>
        <v>21000000</v>
      </c>
      <c r="M218" s="1"/>
      <c r="N218" s="1"/>
      <c r="O218" s="1"/>
      <c r="P218" s="1"/>
      <c r="Q218" s="1"/>
      <c r="R218" s="1"/>
      <c r="S218" s="1"/>
      <c r="T218" s="1"/>
      <c r="U218" s="1"/>
      <c r="V218" s="1">
        <v>21000000</v>
      </c>
      <c r="W218" s="1"/>
      <c r="X218" s="1"/>
      <c r="Y218" s="68" t="s">
        <v>57</v>
      </c>
      <c r="Z218" s="122">
        <v>45200</v>
      </c>
      <c r="AA218" s="122">
        <v>45261</v>
      </c>
      <c r="AB218" s="2" t="s">
        <v>77</v>
      </c>
      <c r="AC218" s="92" t="s">
        <v>57</v>
      </c>
      <c r="AD218" s="62" t="s">
        <v>61</v>
      </c>
    </row>
    <row r="219" spans="1:30" ht="94.5" x14ac:dyDescent="0.25">
      <c r="A219" s="54">
        <f t="shared" si="23"/>
        <v>200</v>
      </c>
      <c r="B219" s="61">
        <f t="shared" si="22"/>
        <v>194</v>
      </c>
      <c r="C219" s="10" t="s">
        <v>133</v>
      </c>
      <c r="D219" s="10" t="s">
        <v>132</v>
      </c>
      <c r="E219" s="5" t="s">
        <v>289</v>
      </c>
      <c r="F219" s="10" t="s">
        <v>36</v>
      </c>
      <c r="G219" s="10">
        <v>642</v>
      </c>
      <c r="H219" s="10" t="s">
        <v>56</v>
      </c>
      <c r="I219" s="10">
        <v>1</v>
      </c>
      <c r="J219" s="10" t="s">
        <v>39</v>
      </c>
      <c r="K219" s="65" t="s">
        <v>40</v>
      </c>
      <c r="L219" s="82">
        <f t="shared" si="28"/>
        <v>5000000</v>
      </c>
      <c r="M219" s="1"/>
      <c r="N219" s="1"/>
      <c r="O219" s="1"/>
      <c r="P219" s="1"/>
      <c r="Q219" s="1"/>
      <c r="R219" s="1"/>
      <c r="S219" s="1">
        <v>5000000</v>
      </c>
      <c r="T219" s="1"/>
      <c r="U219" s="1"/>
      <c r="V219" s="1"/>
      <c r="W219" s="1"/>
      <c r="X219" s="1"/>
      <c r="Y219" s="68" t="s">
        <v>86</v>
      </c>
      <c r="Z219" s="6">
        <v>45108</v>
      </c>
      <c r="AA219" s="6">
        <v>45261</v>
      </c>
      <c r="AB219" s="3" t="s">
        <v>42</v>
      </c>
      <c r="AC219" s="68" t="s">
        <v>41</v>
      </c>
      <c r="AD219" s="10" t="s">
        <v>61</v>
      </c>
    </row>
    <row r="220" spans="1:30" ht="94.5" x14ac:dyDescent="0.25">
      <c r="A220" s="54">
        <f t="shared" si="23"/>
        <v>201</v>
      </c>
      <c r="B220" s="61">
        <f t="shared" ref="B220:B237" si="29">B219+1</f>
        <v>195</v>
      </c>
      <c r="C220" s="2" t="s">
        <v>133</v>
      </c>
      <c r="D220" s="2" t="s">
        <v>132</v>
      </c>
      <c r="E220" s="5" t="s">
        <v>289</v>
      </c>
      <c r="F220" s="2" t="s">
        <v>83</v>
      </c>
      <c r="G220" s="2">
        <v>642</v>
      </c>
      <c r="H220" s="2" t="s">
        <v>56</v>
      </c>
      <c r="I220" s="2">
        <v>1</v>
      </c>
      <c r="J220" s="2" t="s">
        <v>39</v>
      </c>
      <c r="K220" s="160" t="s">
        <v>40</v>
      </c>
      <c r="L220" s="82">
        <f t="shared" si="28"/>
        <v>5000000</v>
      </c>
      <c r="M220" s="1"/>
      <c r="N220" s="1"/>
      <c r="O220" s="1"/>
      <c r="P220" s="1"/>
      <c r="Q220" s="1"/>
      <c r="R220" s="1"/>
      <c r="S220" s="1">
        <v>5000000</v>
      </c>
      <c r="T220" s="1"/>
      <c r="U220" s="1"/>
      <c r="V220" s="1"/>
      <c r="W220" s="1"/>
      <c r="X220" s="1"/>
      <c r="Y220" s="2" t="s">
        <v>41</v>
      </c>
      <c r="Z220" s="6">
        <v>45108</v>
      </c>
      <c r="AA220" s="6">
        <v>45261</v>
      </c>
      <c r="AB220" s="2" t="s">
        <v>42</v>
      </c>
      <c r="AC220" s="2" t="s">
        <v>41</v>
      </c>
      <c r="AD220" s="2" t="s">
        <v>61</v>
      </c>
    </row>
    <row r="221" spans="1:30" ht="94.5" x14ac:dyDescent="0.25">
      <c r="A221" s="54">
        <f t="shared" ref="A221:A237" si="30">A220+1</f>
        <v>202</v>
      </c>
      <c r="B221" s="61">
        <f t="shared" si="29"/>
        <v>196</v>
      </c>
      <c r="C221" s="62" t="s">
        <v>124</v>
      </c>
      <c r="D221" s="62" t="s">
        <v>124</v>
      </c>
      <c r="E221" s="5" t="s">
        <v>287</v>
      </c>
      <c r="F221" s="2" t="s">
        <v>83</v>
      </c>
      <c r="G221" s="2">
        <v>642</v>
      </c>
      <c r="H221" s="2" t="s">
        <v>56</v>
      </c>
      <c r="I221" s="2">
        <v>1</v>
      </c>
      <c r="J221" s="2" t="s">
        <v>39</v>
      </c>
      <c r="K221" s="160" t="s">
        <v>40</v>
      </c>
      <c r="L221" s="82">
        <f t="shared" si="28"/>
        <v>4500000</v>
      </c>
      <c r="M221" s="1"/>
      <c r="N221" s="1"/>
      <c r="O221" s="1">
        <v>4500000</v>
      </c>
      <c r="P221" s="1"/>
      <c r="Q221" s="1"/>
      <c r="R221" s="1"/>
      <c r="S221" s="1"/>
      <c r="T221" s="1"/>
      <c r="U221" s="1"/>
      <c r="V221" s="1"/>
      <c r="W221" s="1"/>
      <c r="X221" s="1"/>
      <c r="Y221" s="2" t="s">
        <v>57</v>
      </c>
      <c r="Z221" s="161">
        <v>44986</v>
      </c>
      <c r="AA221" s="122">
        <v>45047</v>
      </c>
      <c r="AB221" s="2" t="s">
        <v>77</v>
      </c>
      <c r="AC221" s="92" t="s">
        <v>57</v>
      </c>
      <c r="AD221" s="62" t="s">
        <v>61</v>
      </c>
    </row>
    <row r="222" spans="1:30" ht="94.5" x14ac:dyDescent="0.25">
      <c r="A222" s="54">
        <f t="shared" si="30"/>
        <v>203</v>
      </c>
      <c r="B222" s="61">
        <f t="shared" si="29"/>
        <v>197</v>
      </c>
      <c r="C222" s="62" t="s">
        <v>124</v>
      </c>
      <c r="D222" s="95" t="s">
        <v>124</v>
      </c>
      <c r="E222" s="5" t="s">
        <v>287</v>
      </c>
      <c r="F222" s="2" t="s">
        <v>83</v>
      </c>
      <c r="G222" s="2">
        <v>642</v>
      </c>
      <c r="H222" s="2" t="s">
        <v>56</v>
      </c>
      <c r="I222" s="2">
        <v>1</v>
      </c>
      <c r="J222" s="2" t="s">
        <v>39</v>
      </c>
      <c r="K222" s="160" t="s">
        <v>40</v>
      </c>
      <c r="L222" s="82">
        <f t="shared" si="28"/>
        <v>400000</v>
      </c>
      <c r="M222" s="1"/>
      <c r="N222" s="1"/>
      <c r="O222" s="1"/>
      <c r="P222" s="1">
        <v>400000</v>
      </c>
      <c r="Q222" s="1"/>
      <c r="R222" s="1"/>
      <c r="S222" s="1"/>
      <c r="T222" s="1"/>
      <c r="U222" s="1"/>
      <c r="V222" s="1"/>
      <c r="W222" s="1"/>
      <c r="X222" s="1"/>
      <c r="Y222" s="2" t="s">
        <v>57</v>
      </c>
      <c r="Z222" s="161">
        <v>45017</v>
      </c>
      <c r="AA222" s="122">
        <v>45078</v>
      </c>
      <c r="AB222" s="2" t="s">
        <v>77</v>
      </c>
      <c r="AC222" s="92" t="s">
        <v>57</v>
      </c>
      <c r="AD222" s="62" t="s">
        <v>61</v>
      </c>
    </row>
    <row r="223" spans="1:30" ht="94.5" x14ac:dyDescent="0.25">
      <c r="A223" s="54">
        <f t="shared" si="30"/>
        <v>204</v>
      </c>
      <c r="B223" s="61">
        <f t="shared" si="29"/>
        <v>198</v>
      </c>
      <c r="C223" s="62" t="s">
        <v>124</v>
      </c>
      <c r="D223" s="95" t="s">
        <v>124</v>
      </c>
      <c r="E223" s="5" t="s">
        <v>287</v>
      </c>
      <c r="F223" s="2" t="s">
        <v>83</v>
      </c>
      <c r="G223" s="2">
        <v>642</v>
      </c>
      <c r="H223" s="2" t="s">
        <v>56</v>
      </c>
      <c r="I223" s="2">
        <v>1</v>
      </c>
      <c r="J223" s="2" t="s">
        <v>39</v>
      </c>
      <c r="K223" s="160" t="s">
        <v>40</v>
      </c>
      <c r="L223" s="82">
        <f t="shared" si="28"/>
        <v>7000000</v>
      </c>
      <c r="M223" s="1"/>
      <c r="N223" s="1"/>
      <c r="O223" s="1"/>
      <c r="P223" s="1"/>
      <c r="Q223" s="1"/>
      <c r="R223" s="1"/>
      <c r="S223" s="1"/>
      <c r="T223" s="1"/>
      <c r="U223" s="1">
        <v>7000000</v>
      </c>
      <c r="V223" s="1"/>
      <c r="W223" s="1"/>
      <c r="X223" s="1"/>
      <c r="Y223" s="2" t="s">
        <v>57</v>
      </c>
      <c r="Z223" s="161">
        <v>45170</v>
      </c>
      <c r="AA223" s="122">
        <v>45261</v>
      </c>
      <c r="AB223" s="2" t="s">
        <v>77</v>
      </c>
      <c r="AC223" s="92" t="s">
        <v>57</v>
      </c>
      <c r="AD223" s="62" t="s">
        <v>61</v>
      </c>
    </row>
    <row r="224" spans="1:30" ht="94.5" x14ac:dyDescent="0.25">
      <c r="A224" s="54">
        <f t="shared" si="30"/>
        <v>205</v>
      </c>
      <c r="B224" s="61">
        <f t="shared" si="29"/>
        <v>199</v>
      </c>
      <c r="C224" s="62" t="s">
        <v>124</v>
      </c>
      <c r="D224" s="95" t="s">
        <v>124</v>
      </c>
      <c r="E224" s="104" t="s">
        <v>285</v>
      </c>
      <c r="F224" s="2" t="s">
        <v>83</v>
      </c>
      <c r="G224" s="2">
        <v>642</v>
      </c>
      <c r="H224" s="2" t="s">
        <v>56</v>
      </c>
      <c r="I224" s="2">
        <v>1</v>
      </c>
      <c r="J224" s="2" t="s">
        <v>39</v>
      </c>
      <c r="K224" s="160" t="s">
        <v>40</v>
      </c>
      <c r="L224" s="82">
        <f t="shared" si="28"/>
        <v>3500000</v>
      </c>
      <c r="M224" s="1"/>
      <c r="N224" s="1"/>
      <c r="O224" s="1">
        <v>3500000</v>
      </c>
      <c r="P224" s="1"/>
      <c r="Q224" s="1"/>
      <c r="R224" s="1"/>
      <c r="S224" s="1"/>
      <c r="T224" s="1"/>
      <c r="U224" s="1"/>
      <c r="V224" s="1"/>
      <c r="W224" s="1"/>
      <c r="X224" s="1"/>
      <c r="Y224" s="2" t="s">
        <v>57</v>
      </c>
      <c r="Z224" s="161">
        <v>44986</v>
      </c>
      <c r="AA224" s="122">
        <v>45047</v>
      </c>
      <c r="AB224" s="2" t="s">
        <v>77</v>
      </c>
      <c r="AC224" s="92" t="s">
        <v>57</v>
      </c>
      <c r="AD224" s="62" t="s">
        <v>61</v>
      </c>
    </row>
    <row r="225" spans="1:30" ht="94.5" x14ac:dyDescent="0.25">
      <c r="A225" s="54">
        <f t="shared" si="30"/>
        <v>206</v>
      </c>
      <c r="B225" s="61">
        <f t="shared" si="29"/>
        <v>200</v>
      </c>
      <c r="C225" s="62" t="s">
        <v>133</v>
      </c>
      <c r="D225" s="62" t="s">
        <v>132</v>
      </c>
      <c r="E225" s="104" t="s">
        <v>289</v>
      </c>
      <c r="F225" s="2" t="s">
        <v>36</v>
      </c>
      <c r="G225" s="2">
        <v>642</v>
      </c>
      <c r="H225" s="2" t="s">
        <v>56</v>
      </c>
      <c r="I225" s="2">
        <v>1</v>
      </c>
      <c r="J225" s="2" t="s">
        <v>39</v>
      </c>
      <c r="K225" s="2" t="s">
        <v>40</v>
      </c>
      <c r="L225" s="162">
        <f t="shared" si="28"/>
        <v>1000000</v>
      </c>
      <c r="M225" s="1"/>
      <c r="N225" s="1"/>
      <c r="O225" s="1"/>
      <c r="P225" s="1"/>
      <c r="Q225" s="1"/>
      <c r="R225" s="1"/>
      <c r="S225" s="1"/>
      <c r="T225" s="1"/>
      <c r="U225" s="1"/>
      <c r="V225" s="1">
        <v>1000000</v>
      </c>
      <c r="W225" s="1"/>
      <c r="X225" s="1"/>
      <c r="Y225" s="2" t="s">
        <v>57</v>
      </c>
      <c r="Z225" s="161">
        <v>45200</v>
      </c>
      <c r="AA225" s="122">
        <v>45261</v>
      </c>
      <c r="AB225" s="2" t="s">
        <v>42</v>
      </c>
      <c r="AC225" s="92" t="s">
        <v>41</v>
      </c>
      <c r="AD225" s="62" t="s">
        <v>61</v>
      </c>
    </row>
    <row r="226" spans="1:30" ht="94.5" x14ac:dyDescent="0.25">
      <c r="A226" s="54">
        <f t="shared" si="30"/>
        <v>207</v>
      </c>
      <c r="B226" s="61">
        <f t="shared" si="29"/>
        <v>201</v>
      </c>
      <c r="C226" s="62" t="s">
        <v>133</v>
      </c>
      <c r="D226" s="62" t="s">
        <v>132</v>
      </c>
      <c r="E226" s="104" t="s">
        <v>289</v>
      </c>
      <c r="F226" s="2" t="s">
        <v>36</v>
      </c>
      <c r="G226" s="2">
        <v>642</v>
      </c>
      <c r="H226" s="2" t="s">
        <v>56</v>
      </c>
      <c r="I226" s="2">
        <v>1</v>
      </c>
      <c r="J226" s="2" t="s">
        <v>39</v>
      </c>
      <c r="K226" s="2" t="s">
        <v>40</v>
      </c>
      <c r="L226" s="162">
        <f t="shared" si="28"/>
        <v>5000000</v>
      </c>
      <c r="M226" s="1"/>
      <c r="N226" s="1"/>
      <c r="O226" s="1"/>
      <c r="P226" s="1"/>
      <c r="Q226" s="1"/>
      <c r="R226" s="1"/>
      <c r="S226" s="1">
        <v>5000000</v>
      </c>
      <c r="T226" s="1"/>
      <c r="U226" s="1"/>
      <c r="V226" s="1"/>
      <c r="W226" s="1"/>
      <c r="X226" s="1"/>
      <c r="Y226" s="2" t="s">
        <v>57</v>
      </c>
      <c r="Z226" s="161">
        <v>44986</v>
      </c>
      <c r="AA226" s="122">
        <v>45047</v>
      </c>
      <c r="AB226" s="2" t="s">
        <v>42</v>
      </c>
      <c r="AC226" s="92" t="s">
        <v>41</v>
      </c>
      <c r="AD226" s="62" t="s">
        <v>61</v>
      </c>
    </row>
    <row r="227" spans="1:30" ht="94.5" x14ac:dyDescent="0.25">
      <c r="A227" s="54">
        <f t="shared" si="30"/>
        <v>208</v>
      </c>
      <c r="B227" s="61">
        <f t="shared" si="29"/>
        <v>202</v>
      </c>
      <c r="C227" s="62" t="s">
        <v>133</v>
      </c>
      <c r="D227" s="62" t="s">
        <v>132</v>
      </c>
      <c r="E227" s="104" t="s">
        <v>289</v>
      </c>
      <c r="F227" s="2" t="s">
        <v>36</v>
      </c>
      <c r="G227" s="2">
        <v>642</v>
      </c>
      <c r="H227" s="2" t="s">
        <v>56</v>
      </c>
      <c r="I227" s="2">
        <v>1</v>
      </c>
      <c r="J227" s="2" t="s">
        <v>39</v>
      </c>
      <c r="K227" s="2" t="s">
        <v>40</v>
      </c>
      <c r="L227" s="162">
        <f t="shared" si="28"/>
        <v>5000000</v>
      </c>
      <c r="M227" s="1"/>
      <c r="N227" s="1"/>
      <c r="O227" s="1"/>
      <c r="P227" s="1"/>
      <c r="Q227" s="1"/>
      <c r="R227" s="1"/>
      <c r="S227" s="1">
        <v>5000000</v>
      </c>
      <c r="T227" s="1"/>
      <c r="U227" s="1"/>
      <c r="V227" s="1"/>
      <c r="W227" s="1"/>
      <c r="X227" s="1"/>
      <c r="Y227" s="2" t="s">
        <v>57</v>
      </c>
      <c r="Z227" s="161">
        <v>44986</v>
      </c>
      <c r="AA227" s="122">
        <v>45047</v>
      </c>
      <c r="AB227" s="2" t="s">
        <v>42</v>
      </c>
      <c r="AC227" s="92" t="s">
        <v>41</v>
      </c>
      <c r="AD227" s="62" t="s">
        <v>61</v>
      </c>
    </row>
    <row r="228" spans="1:30" ht="94.5" x14ac:dyDescent="0.25">
      <c r="A228" s="54">
        <f t="shared" si="30"/>
        <v>209</v>
      </c>
      <c r="B228" s="61">
        <f t="shared" si="29"/>
        <v>203</v>
      </c>
      <c r="C228" s="62" t="s">
        <v>93</v>
      </c>
      <c r="D228" s="62" t="s">
        <v>168</v>
      </c>
      <c r="E228" s="74" t="s">
        <v>290</v>
      </c>
      <c r="F228" s="74" t="s">
        <v>83</v>
      </c>
      <c r="G228" s="74">
        <v>642</v>
      </c>
      <c r="H228" s="74" t="s">
        <v>56</v>
      </c>
      <c r="I228" s="74">
        <v>1</v>
      </c>
      <c r="J228" s="74" t="s">
        <v>39</v>
      </c>
      <c r="K228" s="74" t="s">
        <v>40</v>
      </c>
      <c r="L228" s="162">
        <f>SUM(M228:X228)</f>
        <v>16000000</v>
      </c>
      <c r="M228" s="94"/>
      <c r="N228" s="94"/>
      <c r="O228" s="94">
        <v>16000000</v>
      </c>
      <c r="P228" s="94"/>
      <c r="Q228" s="94"/>
      <c r="R228" s="94"/>
      <c r="S228" s="94"/>
      <c r="T228" s="94"/>
      <c r="U228" s="94"/>
      <c r="V228" s="94"/>
      <c r="W228" s="94"/>
      <c r="X228" s="94"/>
      <c r="Y228" s="62" t="s">
        <v>86</v>
      </c>
      <c r="Z228" s="122">
        <v>44986</v>
      </c>
      <c r="AA228" s="122">
        <v>45078</v>
      </c>
      <c r="AB228" s="2" t="s">
        <v>77</v>
      </c>
      <c r="AC228" s="62" t="s">
        <v>57</v>
      </c>
      <c r="AD228" s="62" t="s">
        <v>61</v>
      </c>
    </row>
    <row r="229" spans="1:30" ht="94.5" x14ac:dyDescent="0.25">
      <c r="A229" s="54">
        <f t="shared" si="30"/>
        <v>210</v>
      </c>
      <c r="B229" s="61">
        <f t="shared" si="29"/>
        <v>204</v>
      </c>
      <c r="C229" s="62" t="s">
        <v>93</v>
      </c>
      <c r="D229" s="62" t="s">
        <v>168</v>
      </c>
      <c r="E229" s="74" t="s">
        <v>290</v>
      </c>
      <c r="F229" s="62" t="s">
        <v>83</v>
      </c>
      <c r="G229" s="62">
        <v>642</v>
      </c>
      <c r="H229" s="62" t="s">
        <v>56</v>
      </c>
      <c r="I229" s="62">
        <v>1</v>
      </c>
      <c r="J229" s="62" t="s">
        <v>39</v>
      </c>
      <c r="K229" s="62" t="s">
        <v>40</v>
      </c>
      <c r="L229" s="162">
        <f t="shared" si="28"/>
        <v>4500000</v>
      </c>
      <c r="M229" s="79"/>
      <c r="N229" s="79"/>
      <c r="O229" s="79"/>
      <c r="P229" s="79">
        <v>4500000</v>
      </c>
      <c r="Q229" s="79"/>
      <c r="R229" s="79"/>
      <c r="S229" s="79"/>
      <c r="T229" s="79"/>
      <c r="U229" s="79"/>
      <c r="V229" s="79"/>
      <c r="W229" s="79"/>
      <c r="X229" s="79"/>
      <c r="Y229" s="62" t="s">
        <v>86</v>
      </c>
      <c r="Z229" s="122">
        <v>45017</v>
      </c>
      <c r="AA229" s="122">
        <v>45108</v>
      </c>
      <c r="AB229" s="2" t="s">
        <v>77</v>
      </c>
      <c r="AC229" s="62" t="s">
        <v>57</v>
      </c>
      <c r="AD229" s="62" t="s">
        <v>61</v>
      </c>
    </row>
    <row r="230" spans="1:30" ht="94.5" x14ac:dyDescent="0.25">
      <c r="A230" s="54">
        <f t="shared" si="30"/>
        <v>211</v>
      </c>
      <c r="B230" s="61">
        <f t="shared" si="29"/>
        <v>205</v>
      </c>
      <c r="C230" s="62" t="s">
        <v>93</v>
      </c>
      <c r="D230" s="62" t="s">
        <v>168</v>
      </c>
      <c r="E230" s="74" t="s">
        <v>290</v>
      </c>
      <c r="F230" s="62" t="s">
        <v>83</v>
      </c>
      <c r="G230" s="62">
        <v>642</v>
      </c>
      <c r="H230" s="62" t="s">
        <v>56</v>
      </c>
      <c r="I230" s="62">
        <v>1</v>
      </c>
      <c r="J230" s="62" t="s">
        <v>39</v>
      </c>
      <c r="K230" s="62" t="s">
        <v>40</v>
      </c>
      <c r="L230" s="162">
        <f t="shared" si="28"/>
        <v>22000000</v>
      </c>
      <c r="M230" s="79"/>
      <c r="N230" s="79"/>
      <c r="O230" s="79"/>
      <c r="P230" s="79"/>
      <c r="Q230" s="79"/>
      <c r="R230" s="79">
        <v>22000000</v>
      </c>
      <c r="S230" s="79"/>
      <c r="T230" s="79"/>
      <c r="U230" s="79"/>
      <c r="V230" s="79"/>
      <c r="W230" s="79"/>
      <c r="X230" s="79"/>
      <c r="Y230" s="62" t="s">
        <v>86</v>
      </c>
      <c r="Z230" s="122">
        <v>45078</v>
      </c>
      <c r="AA230" s="122">
        <v>45200</v>
      </c>
      <c r="AB230" s="2" t="s">
        <v>77</v>
      </c>
      <c r="AC230" s="62" t="s">
        <v>57</v>
      </c>
      <c r="AD230" s="62" t="s">
        <v>61</v>
      </c>
    </row>
    <row r="231" spans="1:30" ht="94.5" x14ac:dyDescent="0.25">
      <c r="A231" s="54">
        <f t="shared" si="30"/>
        <v>212</v>
      </c>
      <c r="B231" s="61">
        <f t="shared" si="29"/>
        <v>206</v>
      </c>
      <c r="C231" s="62" t="s">
        <v>93</v>
      </c>
      <c r="D231" s="62" t="s">
        <v>168</v>
      </c>
      <c r="E231" s="74" t="s">
        <v>290</v>
      </c>
      <c r="F231" s="62" t="s">
        <v>83</v>
      </c>
      <c r="G231" s="62">
        <v>642</v>
      </c>
      <c r="H231" s="62" t="s">
        <v>56</v>
      </c>
      <c r="I231" s="62">
        <v>1</v>
      </c>
      <c r="J231" s="62" t="s">
        <v>39</v>
      </c>
      <c r="K231" s="62" t="s">
        <v>40</v>
      </c>
      <c r="L231" s="162">
        <f t="shared" si="28"/>
        <v>16000000</v>
      </c>
      <c r="M231" s="79"/>
      <c r="N231" s="79"/>
      <c r="O231" s="79"/>
      <c r="P231" s="79"/>
      <c r="Q231" s="79"/>
      <c r="R231" s="79"/>
      <c r="S231" s="79"/>
      <c r="T231" s="79"/>
      <c r="U231" s="79">
        <v>16000000</v>
      </c>
      <c r="V231" s="79"/>
      <c r="W231" s="79"/>
      <c r="X231" s="79"/>
      <c r="Y231" s="62" t="s">
        <v>86</v>
      </c>
      <c r="Z231" s="122">
        <v>45170</v>
      </c>
      <c r="AA231" s="122">
        <v>45261</v>
      </c>
      <c r="AB231" s="2" t="s">
        <v>77</v>
      </c>
      <c r="AC231" s="62" t="s">
        <v>57</v>
      </c>
      <c r="AD231" s="62" t="s">
        <v>61</v>
      </c>
    </row>
    <row r="232" spans="1:30" ht="94.5" x14ac:dyDescent="0.25">
      <c r="A232" s="54">
        <f t="shared" si="30"/>
        <v>213</v>
      </c>
      <c r="B232" s="61">
        <f t="shared" si="29"/>
        <v>207</v>
      </c>
      <c r="C232" s="62" t="s">
        <v>93</v>
      </c>
      <c r="D232" s="62" t="s">
        <v>168</v>
      </c>
      <c r="E232" s="74" t="s">
        <v>290</v>
      </c>
      <c r="F232" s="62" t="s">
        <v>83</v>
      </c>
      <c r="G232" s="62">
        <v>642</v>
      </c>
      <c r="H232" s="62" t="s">
        <v>56</v>
      </c>
      <c r="I232" s="62">
        <v>1</v>
      </c>
      <c r="J232" s="62" t="s">
        <v>39</v>
      </c>
      <c r="K232" s="62" t="s">
        <v>40</v>
      </c>
      <c r="L232" s="158">
        <f t="shared" si="28"/>
        <v>35000000</v>
      </c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>
        <v>35000000</v>
      </c>
      <c r="X232" s="87"/>
      <c r="Y232" s="10" t="s">
        <v>86</v>
      </c>
      <c r="Z232" s="6">
        <v>45231</v>
      </c>
      <c r="AA232" s="6">
        <v>45261</v>
      </c>
      <c r="AB232" s="3" t="s">
        <v>77</v>
      </c>
      <c r="AC232" s="10" t="s">
        <v>57</v>
      </c>
      <c r="AD232" s="10" t="s">
        <v>61</v>
      </c>
    </row>
    <row r="233" spans="1:30" ht="94.5" x14ac:dyDescent="0.25">
      <c r="A233" s="54">
        <f t="shared" si="30"/>
        <v>214</v>
      </c>
      <c r="B233" s="61">
        <f t="shared" si="29"/>
        <v>208</v>
      </c>
      <c r="C233" s="62" t="s">
        <v>93</v>
      </c>
      <c r="D233" s="62" t="s">
        <v>168</v>
      </c>
      <c r="E233" s="74" t="s">
        <v>290</v>
      </c>
      <c r="F233" s="62" t="s">
        <v>83</v>
      </c>
      <c r="G233" s="62">
        <v>642</v>
      </c>
      <c r="H233" s="62" t="s">
        <v>56</v>
      </c>
      <c r="I233" s="62">
        <v>1</v>
      </c>
      <c r="J233" s="62" t="s">
        <v>39</v>
      </c>
      <c r="K233" s="62" t="s">
        <v>40</v>
      </c>
      <c r="L233" s="158">
        <f t="shared" si="28"/>
        <v>3500000</v>
      </c>
      <c r="M233" s="82"/>
      <c r="N233" s="82"/>
      <c r="O233" s="82"/>
      <c r="P233" s="82"/>
      <c r="Q233" s="82">
        <v>3500000</v>
      </c>
      <c r="R233" s="82"/>
      <c r="S233" s="82"/>
      <c r="T233" s="82"/>
      <c r="U233" s="82"/>
      <c r="V233" s="82"/>
      <c r="W233" s="82"/>
      <c r="X233" s="82"/>
      <c r="Y233" s="2" t="s">
        <v>86</v>
      </c>
      <c r="Z233" s="67">
        <v>45231</v>
      </c>
      <c r="AA233" s="67">
        <v>45261</v>
      </c>
      <c r="AB233" s="2" t="s">
        <v>77</v>
      </c>
      <c r="AC233" s="2" t="s">
        <v>57</v>
      </c>
      <c r="AD233" s="2" t="s">
        <v>61</v>
      </c>
    </row>
    <row r="234" spans="1:30" ht="94.5" x14ac:dyDescent="0.25">
      <c r="A234" s="54">
        <f t="shared" si="30"/>
        <v>215</v>
      </c>
      <c r="B234" s="61">
        <f t="shared" si="29"/>
        <v>209</v>
      </c>
      <c r="C234" s="62" t="s">
        <v>93</v>
      </c>
      <c r="D234" s="62" t="s">
        <v>168</v>
      </c>
      <c r="E234" s="74" t="s">
        <v>290</v>
      </c>
      <c r="F234" s="62" t="s">
        <v>83</v>
      </c>
      <c r="G234" s="62">
        <v>642</v>
      </c>
      <c r="H234" s="62" t="s">
        <v>56</v>
      </c>
      <c r="I234" s="62">
        <v>1</v>
      </c>
      <c r="J234" s="62" t="s">
        <v>39</v>
      </c>
      <c r="K234" s="95" t="s">
        <v>40</v>
      </c>
      <c r="L234" s="82">
        <f t="shared" si="28"/>
        <v>22800000</v>
      </c>
      <c r="M234" s="163"/>
      <c r="N234" s="163"/>
      <c r="O234" s="163"/>
      <c r="P234" s="163">
        <v>22800000</v>
      </c>
      <c r="Q234" s="163"/>
      <c r="R234" s="163"/>
      <c r="S234" s="163"/>
      <c r="T234" s="163"/>
      <c r="U234" s="163"/>
      <c r="V234" s="163"/>
      <c r="W234" s="163"/>
      <c r="X234" s="164"/>
      <c r="Y234" s="74" t="s">
        <v>86</v>
      </c>
      <c r="Z234" s="165">
        <v>45017</v>
      </c>
      <c r="AA234" s="165">
        <v>45200</v>
      </c>
      <c r="AB234" s="70" t="s">
        <v>77</v>
      </c>
      <c r="AC234" s="74" t="s">
        <v>57</v>
      </c>
      <c r="AD234" s="74" t="s">
        <v>61</v>
      </c>
    </row>
    <row r="235" spans="1:30" ht="94.5" x14ac:dyDescent="0.25">
      <c r="A235" s="54">
        <f t="shared" si="30"/>
        <v>216</v>
      </c>
      <c r="B235" s="61">
        <f t="shared" si="29"/>
        <v>210</v>
      </c>
      <c r="C235" s="62" t="s">
        <v>169</v>
      </c>
      <c r="D235" s="62" t="s">
        <v>170</v>
      </c>
      <c r="E235" s="5" t="s">
        <v>291</v>
      </c>
      <c r="F235" s="62" t="s">
        <v>83</v>
      </c>
      <c r="G235" s="62">
        <v>642</v>
      </c>
      <c r="H235" s="62" t="s">
        <v>56</v>
      </c>
      <c r="I235" s="62">
        <v>1</v>
      </c>
      <c r="J235" s="62" t="s">
        <v>39</v>
      </c>
      <c r="K235" s="62" t="s">
        <v>40</v>
      </c>
      <c r="L235" s="166">
        <f t="shared" si="28"/>
        <v>250000</v>
      </c>
      <c r="M235" s="116"/>
      <c r="N235" s="116"/>
      <c r="O235" s="116">
        <v>250000</v>
      </c>
      <c r="P235" s="116"/>
      <c r="Q235" s="116"/>
      <c r="R235" s="116"/>
      <c r="S235" s="116"/>
      <c r="T235" s="116"/>
      <c r="U235" s="116"/>
      <c r="V235" s="116"/>
      <c r="W235" s="116"/>
      <c r="X235" s="85"/>
      <c r="Y235" s="62" t="s">
        <v>86</v>
      </c>
      <c r="Z235" s="122">
        <v>44986</v>
      </c>
      <c r="AA235" s="122">
        <v>45078</v>
      </c>
      <c r="AB235" s="2" t="s">
        <v>77</v>
      </c>
      <c r="AC235" s="62" t="s">
        <v>57</v>
      </c>
      <c r="AD235" s="62" t="s">
        <v>61</v>
      </c>
    </row>
    <row r="236" spans="1:30" ht="94.5" x14ac:dyDescent="0.25">
      <c r="A236" s="54">
        <f t="shared" si="30"/>
        <v>217</v>
      </c>
      <c r="B236" s="61">
        <f t="shared" si="29"/>
        <v>211</v>
      </c>
      <c r="C236" s="62" t="s">
        <v>169</v>
      </c>
      <c r="D236" s="62" t="s">
        <v>170</v>
      </c>
      <c r="E236" s="5" t="s">
        <v>291</v>
      </c>
      <c r="F236" s="62" t="s">
        <v>83</v>
      </c>
      <c r="G236" s="62">
        <v>642</v>
      </c>
      <c r="H236" s="62" t="s">
        <v>56</v>
      </c>
      <c r="I236" s="62">
        <v>1</v>
      </c>
      <c r="J236" s="62" t="s">
        <v>39</v>
      </c>
      <c r="K236" s="62" t="s">
        <v>40</v>
      </c>
      <c r="L236" s="166">
        <f t="shared" si="28"/>
        <v>5740000</v>
      </c>
      <c r="M236" s="159"/>
      <c r="N236" s="159"/>
      <c r="O236" s="159"/>
      <c r="P236" s="159"/>
      <c r="Q236" s="159"/>
      <c r="R236" s="116">
        <v>5740000</v>
      </c>
      <c r="S236" s="159"/>
      <c r="T236" s="159"/>
      <c r="U236" s="159"/>
      <c r="V236" s="159"/>
      <c r="W236" s="159"/>
      <c r="X236" s="94"/>
      <c r="Y236" s="62" t="s">
        <v>86</v>
      </c>
      <c r="Z236" s="122">
        <v>45078</v>
      </c>
      <c r="AA236" s="122">
        <v>45200</v>
      </c>
      <c r="AB236" s="2" t="s">
        <v>77</v>
      </c>
      <c r="AC236" s="62" t="s">
        <v>57</v>
      </c>
      <c r="AD236" s="62" t="s">
        <v>61</v>
      </c>
    </row>
    <row r="237" spans="1:30" ht="94.5" x14ac:dyDescent="0.25">
      <c r="A237" s="112">
        <f t="shared" si="30"/>
        <v>218</v>
      </c>
      <c r="B237" s="241">
        <f t="shared" si="29"/>
        <v>212</v>
      </c>
      <c r="C237" s="10" t="s">
        <v>93</v>
      </c>
      <c r="D237" s="10" t="s">
        <v>171</v>
      </c>
      <c r="E237" s="109" t="s">
        <v>292</v>
      </c>
      <c r="F237" s="10" t="s">
        <v>83</v>
      </c>
      <c r="G237" s="10">
        <v>642</v>
      </c>
      <c r="H237" s="10" t="s">
        <v>56</v>
      </c>
      <c r="I237" s="10">
        <v>1</v>
      </c>
      <c r="J237" s="10" t="s">
        <v>39</v>
      </c>
      <c r="K237" s="10" t="s">
        <v>40</v>
      </c>
      <c r="L237" s="158">
        <f t="shared" si="28"/>
        <v>3480000</v>
      </c>
      <c r="M237" s="94"/>
      <c r="N237" s="94"/>
      <c r="O237" s="94"/>
      <c r="P237" s="94"/>
      <c r="Q237" s="94"/>
      <c r="R237" s="94"/>
      <c r="S237" s="94"/>
      <c r="T237" s="94"/>
      <c r="U237" s="94">
        <v>3480000</v>
      </c>
      <c r="V237" s="94"/>
      <c r="W237" s="94"/>
      <c r="X237" s="94"/>
      <c r="Y237" s="10" t="s">
        <v>86</v>
      </c>
      <c r="Z237" s="6">
        <v>45170</v>
      </c>
      <c r="AA237" s="6">
        <v>45261</v>
      </c>
      <c r="AB237" s="3" t="s">
        <v>77</v>
      </c>
      <c r="AC237" s="10" t="s">
        <v>57</v>
      </c>
      <c r="AD237" s="10" t="s">
        <v>61</v>
      </c>
    </row>
    <row r="238" spans="1:30" ht="39" x14ac:dyDescent="0.25">
      <c r="A238" s="54"/>
      <c r="B238" s="245"/>
      <c r="C238" s="245"/>
      <c r="D238" s="245"/>
      <c r="E238" s="246" t="s">
        <v>198</v>
      </c>
      <c r="F238" s="246"/>
      <c r="G238" s="247"/>
      <c r="H238" s="246"/>
      <c r="I238" s="246"/>
      <c r="J238" s="246"/>
      <c r="K238" s="246"/>
      <c r="L238" s="248">
        <f t="shared" ref="L238:X238" si="31">SUM(L26:L237)</f>
        <v>864820078</v>
      </c>
      <c r="M238" s="248">
        <f t="shared" si="31"/>
        <v>110748542</v>
      </c>
      <c r="N238" s="248">
        <f t="shared" si="31"/>
        <v>35091840</v>
      </c>
      <c r="O238" s="248">
        <f t="shared" si="31"/>
        <v>125636150</v>
      </c>
      <c r="P238" s="248">
        <f t="shared" si="31"/>
        <v>82616150</v>
      </c>
      <c r="Q238" s="248">
        <f t="shared" si="31"/>
        <v>117052844</v>
      </c>
      <c r="R238" s="248">
        <f t="shared" si="31"/>
        <v>65148000</v>
      </c>
      <c r="S238" s="248">
        <f t="shared" si="31"/>
        <v>50306000</v>
      </c>
      <c r="T238" s="248">
        <f t="shared" si="31"/>
        <v>30749840</v>
      </c>
      <c r="U238" s="248">
        <f t="shared" si="31"/>
        <v>66427112</v>
      </c>
      <c r="V238" s="248">
        <f t="shared" si="31"/>
        <v>32702600</v>
      </c>
      <c r="W238" s="248">
        <f t="shared" si="31"/>
        <v>141533000</v>
      </c>
      <c r="X238" s="248">
        <f t="shared" si="31"/>
        <v>6808000</v>
      </c>
      <c r="Y238" s="248"/>
      <c r="Z238" s="248"/>
      <c r="AA238" s="248"/>
      <c r="AB238" s="248"/>
      <c r="AC238" s="248"/>
      <c r="AD238" s="248"/>
    </row>
    <row r="239" spans="1:30" ht="16.5" thickBot="1" x14ac:dyDescent="0.3">
      <c r="B239" s="242" t="s">
        <v>237</v>
      </c>
      <c r="C239" s="243"/>
      <c r="D239" s="243"/>
      <c r="E239" s="243"/>
      <c r="F239" s="243"/>
      <c r="G239" s="243"/>
      <c r="H239" s="243"/>
      <c r="I239" s="243"/>
      <c r="J239" s="243"/>
      <c r="K239" s="243"/>
      <c r="L239" s="243"/>
      <c r="M239" s="243"/>
      <c r="N239" s="243"/>
      <c r="O239" s="243"/>
      <c r="P239" s="243"/>
      <c r="Q239" s="243"/>
      <c r="R239" s="243"/>
      <c r="S239" s="243"/>
      <c r="T239" s="243"/>
      <c r="U239" s="243"/>
      <c r="V239" s="243"/>
      <c r="W239" s="243"/>
      <c r="X239" s="243"/>
      <c r="Y239" s="243"/>
      <c r="Z239" s="243"/>
      <c r="AA239" s="243"/>
      <c r="AB239" s="243"/>
      <c r="AC239" s="243"/>
      <c r="AD239" s="244"/>
    </row>
    <row r="240" spans="1:30" ht="76.5" x14ac:dyDescent="0.25">
      <c r="A240" s="54">
        <v>219</v>
      </c>
      <c r="B240" s="167">
        <f>B237+1</f>
        <v>213</v>
      </c>
      <c r="C240" s="168" t="s">
        <v>54</v>
      </c>
      <c r="D240" s="168" t="s">
        <v>55</v>
      </c>
      <c r="E240" s="169" t="s">
        <v>53</v>
      </c>
      <c r="F240" s="168" t="s">
        <v>36</v>
      </c>
      <c r="G240" s="168">
        <v>642</v>
      </c>
      <c r="H240" s="168" t="s">
        <v>56</v>
      </c>
      <c r="I240" s="168">
        <v>1</v>
      </c>
      <c r="J240" s="168" t="s">
        <v>39</v>
      </c>
      <c r="K240" s="170" t="s">
        <v>40</v>
      </c>
      <c r="L240" s="171">
        <v>1200000</v>
      </c>
      <c r="M240" s="172"/>
      <c r="N240" s="173"/>
      <c r="O240" s="173"/>
      <c r="P240" s="172"/>
      <c r="Q240" s="172"/>
      <c r="R240" s="172"/>
      <c r="S240" s="174"/>
      <c r="T240" s="174"/>
      <c r="U240" s="174"/>
      <c r="V240" s="174"/>
      <c r="W240" s="174"/>
      <c r="X240" s="174"/>
      <c r="Y240" s="168" t="s">
        <v>57</v>
      </c>
      <c r="Z240" s="175">
        <v>45292</v>
      </c>
      <c r="AA240" s="176">
        <v>45627</v>
      </c>
      <c r="AB240" s="177" t="s">
        <v>42</v>
      </c>
      <c r="AC240" s="177" t="s">
        <v>41</v>
      </c>
      <c r="AD240" s="177" t="s">
        <v>43</v>
      </c>
    </row>
    <row r="241" spans="1:30" ht="63.75" x14ac:dyDescent="0.25">
      <c r="A241" s="54">
        <f>A240+1</f>
        <v>220</v>
      </c>
      <c r="B241" s="178">
        <f>B240+1</f>
        <v>214</v>
      </c>
      <c r="C241" s="179" t="s">
        <v>62</v>
      </c>
      <c r="D241" s="179" t="s">
        <v>63</v>
      </c>
      <c r="E241" s="179" t="s">
        <v>135</v>
      </c>
      <c r="F241" s="179" t="s">
        <v>36</v>
      </c>
      <c r="G241" s="179">
        <v>642</v>
      </c>
      <c r="H241" s="179" t="s">
        <v>56</v>
      </c>
      <c r="I241" s="179">
        <v>1</v>
      </c>
      <c r="J241" s="179" t="s">
        <v>39</v>
      </c>
      <c r="K241" s="180" t="s">
        <v>40</v>
      </c>
      <c r="L241" s="181">
        <v>11000000</v>
      </c>
      <c r="M241" s="172"/>
      <c r="N241" s="173"/>
      <c r="O241" s="173"/>
      <c r="P241" s="172"/>
      <c r="Q241" s="172"/>
      <c r="R241" s="172"/>
      <c r="S241" s="182"/>
      <c r="T241" s="182"/>
      <c r="U241" s="182"/>
      <c r="V241" s="182"/>
      <c r="W241" s="182"/>
      <c r="X241" s="182"/>
      <c r="Y241" s="179" t="s">
        <v>57</v>
      </c>
      <c r="Z241" s="175">
        <v>45292</v>
      </c>
      <c r="AA241" s="176">
        <v>45627</v>
      </c>
      <c r="AB241" s="179" t="s">
        <v>42</v>
      </c>
      <c r="AC241" s="179" t="s">
        <v>41</v>
      </c>
      <c r="AD241" s="179" t="s">
        <v>61</v>
      </c>
    </row>
    <row r="242" spans="1:30" ht="63.75" x14ac:dyDescent="0.25">
      <c r="A242" s="54">
        <f>A241+1</f>
        <v>221</v>
      </c>
      <c r="B242" s="178">
        <f t="shared" ref="B242:B257" si="32">B241+1</f>
        <v>215</v>
      </c>
      <c r="C242" s="179" t="s">
        <v>68</v>
      </c>
      <c r="D242" s="179" t="s">
        <v>69</v>
      </c>
      <c r="E242" s="179" t="s">
        <v>136</v>
      </c>
      <c r="F242" s="179" t="s">
        <v>36</v>
      </c>
      <c r="G242" s="179">
        <v>642</v>
      </c>
      <c r="H242" s="179" t="s">
        <v>56</v>
      </c>
      <c r="I242" s="179">
        <v>1</v>
      </c>
      <c r="J242" s="179" t="s">
        <v>39</v>
      </c>
      <c r="K242" s="180" t="s">
        <v>40</v>
      </c>
      <c r="L242" s="183">
        <v>42000000</v>
      </c>
      <c r="M242" s="172"/>
      <c r="N242" s="173"/>
      <c r="O242" s="173"/>
      <c r="P242" s="172"/>
      <c r="Q242" s="172"/>
      <c r="R242" s="172"/>
      <c r="S242" s="184"/>
      <c r="T242" s="184"/>
      <c r="U242" s="184"/>
      <c r="V242" s="184"/>
      <c r="W242" s="184"/>
      <c r="X242" s="184"/>
      <c r="Y242" s="179" t="s">
        <v>57</v>
      </c>
      <c r="Z242" s="175">
        <v>45292</v>
      </c>
      <c r="AA242" s="176">
        <v>45627</v>
      </c>
      <c r="AB242" s="179" t="s">
        <v>42</v>
      </c>
      <c r="AC242" s="179" t="s">
        <v>41</v>
      </c>
      <c r="AD242" s="179" t="s">
        <v>61</v>
      </c>
    </row>
    <row r="243" spans="1:30" ht="63.75" x14ac:dyDescent="0.25">
      <c r="A243" s="54">
        <f t="shared" ref="A243:A248" si="33">A242+1</f>
        <v>222</v>
      </c>
      <c r="B243" s="178">
        <f t="shared" si="32"/>
        <v>216</v>
      </c>
      <c r="C243" s="179" t="s">
        <v>81</v>
      </c>
      <c r="D243" s="179" t="s">
        <v>81</v>
      </c>
      <c r="E243" s="179" t="s">
        <v>137</v>
      </c>
      <c r="F243" s="179" t="s">
        <v>64</v>
      </c>
      <c r="G243" s="179">
        <v>642</v>
      </c>
      <c r="H243" s="179" t="s">
        <v>56</v>
      </c>
      <c r="I243" s="179">
        <v>1</v>
      </c>
      <c r="J243" s="179" t="s">
        <v>39</v>
      </c>
      <c r="K243" s="180" t="s">
        <v>40</v>
      </c>
      <c r="L243" s="185">
        <v>5000000</v>
      </c>
      <c r="M243" s="172"/>
      <c r="N243" s="173"/>
      <c r="O243" s="173"/>
      <c r="P243" s="172"/>
      <c r="Q243" s="172"/>
      <c r="R243" s="172"/>
      <c r="S243" s="186"/>
      <c r="T243" s="186"/>
      <c r="U243" s="186"/>
      <c r="V243" s="186"/>
      <c r="W243" s="186"/>
      <c r="X243" s="186"/>
      <c r="Y243" s="179" t="s">
        <v>57</v>
      </c>
      <c r="Z243" s="175">
        <v>45292</v>
      </c>
      <c r="AA243" s="176">
        <v>45627</v>
      </c>
      <c r="AB243" s="187" t="s">
        <v>77</v>
      </c>
      <c r="AC243" s="179" t="s">
        <v>57</v>
      </c>
      <c r="AD243" s="179" t="s">
        <v>61</v>
      </c>
    </row>
    <row r="244" spans="1:30" ht="63.75" x14ac:dyDescent="0.25">
      <c r="A244" s="54">
        <f t="shared" si="33"/>
        <v>223</v>
      </c>
      <c r="B244" s="178">
        <f t="shared" si="32"/>
        <v>217</v>
      </c>
      <c r="C244" s="179" t="s">
        <v>89</v>
      </c>
      <c r="D244" s="179" t="s">
        <v>90</v>
      </c>
      <c r="E244" s="179" t="s">
        <v>88</v>
      </c>
      <c r="F244" s="179" t="s">
        <v>36</v>
      </c>
      <c r="G244" s="179">
        <v>642</v>
      </c>
      <c r="H244" s="179" t="s">
        <v>56</v>
      </c>
      <c r="I244" s="179">
        <v>1</v>
      </c>
      <c r="J244" s="179" t="s">
        <v>39</v>
      </c>
      <c r="K244" s="180" t="s">
        <v>40</v>
      </c>
      <c r="L244" s="183">
        <v>10000000</v>
      </c>
      <c r="M244" s="172"/>
      <c r="N244" s="173"/>
      <c r="O244" s="173"/>
      <c r="P244" s="172"/>
      <c r="Q244" s="172"/>
      <c r="R244" s="172"/>
      <c r="S244" s="188"/>
      <c r="T244" s="188"/>
      <c r="U244" s="188"/>
      <c r="V244" s="188"/>
      <c r="W244" s="188"/>
      <c r="X244" s="188"/>
      <c r="Y244" s="179" t="s">
        <v>57</v>
      </c>
      <c r="Z244" s="175">
        <v>45292</v>
      </c>
      <c r="AA244" s="176">
        <v>45627</v>
      </c>
      <c r="AB244" s="179" t="s">
        <v>42</v>
      </c>
      <c r="AC244" s="179" t="s">
        <v>41</v>
      </c>
      <c r="AD244" s="179" t="s">
        <v>61</v>
      </c>
    </row>
    <row r="245" spans="1:30" ht="63.75" x14ac:dyDescent="0.25">
      <c r="A245" s="54">
        <f t="shared" si="33"/>
        <v>224</v>
      </c>
      <c r="B245" s="178">
        <f t="shared" si="32"/>
        <v>218</v>
      </c>
      <c r="C245" s="179" t="s">
        <v>91</v>
      </c>
      <c r="D245" s="179" t="s">
        <v>92</v>
      </c>
      <c r="E245" s="189" t="s">
        <v>138</v>
      </c>
      <c r="F245" s="179" t="s">
        <v>64</v>
      </c>
      <c r="G245" s="179">
        <v>642</v>
      </c>
      <c r="H245" s="179" t="s">
        <v>56</v>
      </c>
      <c r="I245" s="179">
        <v>1</v>
      </c>
      <c r="J245" s="179" t="s">
        <v>39</v>
      </c>
      <c r="K245" s="180" t="s">
        <v>40</v>
      </c>
      <c r="L245" s="185">
        <v>12000000</v>
      </c>
      <c r="M245" s="172"/>
      <c r="N245" s="173"/>
      <c r="O245" s="173"/>
      <c r="P245" s="172"/>
      <c r="Q245" s="172"/>
      <c r="R245" s="172"/>
      <c r="S245" s="188"/>
      <c r="T245" s="188"/>
      <c r="U245" s="188"/>
      <c r="V245" s="188"/>
      <c r="W245" s="188"/>
      <c r="X245" s="188"/>
      <c r="Y245" s="179" t="s">
        <v>57</v>
      </c>
      <c r="Z245" s="175">
        <v>45292</v>
      </c>
      <c r="AA245" s="176">
        <v>45627</v>
      </c>
      <c r="AB245" s="187" t="s">
        <v>84</v>
      </c>
      <c r="AC245" s="179" t="s">
        <v>57</v>
      </c>
      <c r="AD245" s="179" t="s">
        <v>61</v>
      </c>
    </row>
    <row r="246" spans="1:30" ht="63.75" x14ac:dyDescent="0.25">
      <c r="A246" s="54">
        <f t="shared" si="33"/>
        <v>225</v>
      </c>
      <c r="B246" s="178">
        <f t="shared" si="32"/>
        <v>219</v>
      </c>
      <c r="C246" s="177" t="s">
        <v>93</v>
      </c>
      <c r="D246" s="177" t="s">
        <v>76</v>
      </c>
      <c r="E246" s="177" t="s">
        <v>94</v>
      </c>
      <c r="F246" s="177" t="s">
        <v>64</v>
      </c>
      <c r="G246" s="177">
        <v>642</v>
      </c>
      <c r="H246" s="177" t="s">
        <v>56</v>
      </c>
      <c r="I246" s="177">
        <v>1</v>
      </c>
      <c r="J246" s="177" t="s">
        <v>39</v>
      </c>
      <c r="K246" s="170" t="s">
        <v>40</v>
      </c>
      <c r="L246" s="181">
        <v>20000000</v>
      </c>
      <c r="M246" s="172"/>
      <c r="N246" s="173"/>
      <c r="O246" s="173"/>
      <c r="P246" s="172"/>
      <c r="Q246" s="172"/>
      <c r="R246" s="172"/>
      <c r="S246" s="186"/>
      <c r="T246" s="186"/>
      <c r="U246" s="186"/>
      <c r="V246" s="186"/>
      <c r="W246" s="186"/>
      <c r="X246" s="186"/>
      <c r="Y246" s="177" t="s">
        <v>86</v>
      </c>
      <c r="Z246" s="175">
        <v>45292</v>
      </c>
      <c r="AA246" s="176">
        <v>45627</v>
      </c>
      <c r="AB246" s="168" t="s">
        <v>77</v>
      </c>
      <c r="AC246" s="179" t="s">
        <v>57</v>
      </c>
      <c r="AD246" s="179" t="s">
        <v>61</v>
      </c>
    </row>
    <row r="247" spans="1:30" ht="63.75" x14ac:dyDescent="0.25">
      <c r="A247" s="54">
        <f t="shared" si="33"/>
        <v>226</v>
      </c>
      <c r="B247" s="178">
        <f t="shared" si="32"/>
        <v>220</v>
      </c>
      <c r="C247" s="179" t="s">
        <v>95</v>
      </c>
      <c r="D247" s="179" t="s">
        <v>96</v>
      </c>
      <c r="E247" s="168" t="s">
        <v>139</v>
      </c>
      <c r="F247" s="179" t="s">
        <v>36</v>
      </c>
      <c r="G247" s="179">
        <v>642</v>
      </c>
      <c r="H247" s="179" t="s">
        <v>56</v>
      </c>
      <c r="I247" s="179">
        <v>1</v>
      </c>
      <c r="J247" s="179" t="s">
        <v>39</v>
      </c>
      <c r="K247" s="180" t="s">
        <v>40</v>
      </c>
      <c r="L247" s="183">
        <f>1800000+2000000+600000</f>
        <v>4400000</v>
      </c>
      <c r="M247" s="172"/>
      <c r="N247" s="173"/>
      <c r="O247" s="173"/>
      <c r="P247" s="172"/>
      <c r="Q247" s="172"/>
      <c r="R247" s="172"/>
      <c r="S247" s="184"/>
      <c r="T247" s="184"/>
      <c r="U247" s="184"/>
      <c r="V247" s="184"/>
      <c r="W247" s="184"/>
      <c r="X247" s="184"/>
      <c r="Y247" s="179" t="s">
        <v>86</v>
      </c>
      <c r="Z247" s="175">
        <v>45292</v>
      </c>
      <c r="AA247" s="176">
        <v>45627</v>
      </c>
      <c r="AB247" s="179" t="s">
        <v>42</v>
      </c>
      <c r="AC247" s="179" t="s">
        <v>41</v>
      </c>
      <c r="AD247" s="179" t="s">
        <v>61</v>
      </c>
    </row>
    <row r="248" spans="1:30" ht="63.75" x14ac:dyDescent="0.25">
      <c r="A248" s="54">
        <f t="shared" si="33"/>
        <v>227</v>
      </c>
      <c r="B248" s="178">
        <f t="shared" si="32"/>
        <v>221</v>
      </c>
      <c r="C248" s="179" t="s">
        <v>75</v>
      </c>
      <c r="D248" s="179" t="s">
        <v>102</v>
      </c>
      <c r="E248" s="179" t="s">
        <v>140</v>
      </c>
      <c r="F248" s="179" t="s">
        <v>64</v>
      </c>
      <c r="G248" s="179">
        <v>642</v>
      </c>
      <c r="H248" s="179" t="s">
        <v>56</v>
      </c>
      <c r="I248" s="179">
        <v>1</v>
      </c>
      <c r="J248" s="179" t="s">
        <v>39</v>
      </c>
      <c r="K248" s="180" t="s">
        <v>40</v>
      </c>
      <c r="L248" s="183">
        <v>15000000</v>
      </c>
      <c r="M248" s="172"/>
      <c r="N248" s="173"/>
      <c r="O248" s="173"/>
      <c r="P248" s="172"/>
      <c r="Q248" s="172"/>
      <c r="R248" s="172"/>
      <c r="S248" s="184"/>
      <c r="T248" s="184"/>
      <c r="U248" s="184"/>
      <c r="V248" s="184"/>
      <c r="W248" s="184"/>
      <c r="X248" s="184"/>
      <c r="Y248" s="179" t="s">
        <v>57</v>
      </c>
      <c r="Z248" s="175">
        <v>45292</v>
      </c>
      <c r="AA248" s="176">
        <v>45627</v>
      </c>
      <c r="AB248" s="187" t="s">
        <v>77</v>
      </c>
      <c r="AC248" s="179" t="s">
        <v>57</v>
      </c>
      <c r="AD248" s="179" t="s">
        <v>61</v>
      </c>
    </row>
    <row r="249" spans="1:30" ht="63.75" x14ac:dyDescent="0.25">
      <c r="A249" s="54">
        <f>A248+1</f>
        <v>228</v>
      </c>
      <c r="B249" s="178">
        <f t="shared" si="32"/>
        <v>222</v>
      </c>
      <c r="C249" s="179" t="s">
        <v>104</v>
      </c>
      <c r="D249" s="179" t="s">
        <v>105</v>
      </c>
      <c r="E249" s="190" t="s">
        <v>141</v>
      </c>
      <c r="F249" s="179" t="s">
        <v>83</v>
      </c>
      <c r="G249" s="179">
        <v>796</v>
      </c>
      <c r="H249" s="190" t="s">
        <v>107</v>
      </c>
      <c r="I249" s="191">
        <v>330000</v>
      </c>
      <c r="J249" s="190" t="s">
        <v>39</v>
      </c>
      <c r="K249" s="192" t="s">
        <v>40</v>
      </c>
      <c r="L249" s="181">
        <v>12000000</v>
      </c>
      <c r="M249" s="193"/>
      <c r="N249" s="173"/>
      <c r="O249" s="173"/>
      <c r="P249" s="172"/>
      <c r="Q249" s="193"/>
      <c r="R249" s="172"/>
      <c r="S249" s="184"/>
      <c r="T249" s="184"/>
      <c r="U249" s="184"/>
      <c r="V249" s="184"/>
      <c r="W249" s="184"/>
      <c r="X249" s="184"/>
      <c r="Y249" s="194" t="s">
        <v>57</v>
      </c>
      <c r="Z249" s="175">
        <v>45292</v>
      </c>
      <c r="AA249" s="176">
        <v>45627</v>
      </c>
      <c r="AB249" s="194" t="s">
        <v>42</v>
      </c>
      <c r="AC249" s="190" t="s">
        <v>41</v>
      </c>
      <c r="AD249" s="179" t="s">
        <v>61</v>
      </c>
    </row>
    <row r="250" spans="1:30" ht="63.75" x14ac:dyDescent="0.25">
      <c r="A250" s="54">
        <f>A249+1</f>
        <v>229</v>
      </c>
      <c r="B250" s="178">
        <f t="shared" si="32"/>
        <v>223</v>
      </c>
      <c r="C250" s="179" t="s">
        <v>114</v>
      </c>
      <c r="D250" s="179" t="s">
        <v>115</v>
      </c>
      <c r="E250" s="187" t="s">
        <v>142</v>
      </c>
      <c r="F250" s="190" t="s">
        <v>36</v>
      </c>
      <c r="G250" s="179" t="s">
        <v>70</v>
      </c>
      <c r="H250" s="179" t="s">
        <v>56</v>
      </c>
      <c r="I250" s="179" t="s">
        <v>74</v>
      </c>
      <c r="J250" s="179" t="s">
        <v>39</v>
      </c>
      <c r="K250" s="180" t="s">
        <v>40</v>
      </c>
      <c r="L250" s="181">
        <v>5000000</v>
      </c>
      <c r="M250" s="193"/>
      <c r="N250" s="173"/>
      <c r="O250" s="173"/>
      <c r="P250" s="193"/>
      <c r="Q250" s="172"/>
      <c r="R250" s="172"/>
      <c r="S250" s="195"/>
      <c r="T250" s="195"/>
      <c r="U250" s="195"/>
      <c r="V250" s="195"/>
      <c r="W250" s="195"/>
      <c r="X250" s="195"/>
      <c r="Y250" s="194" t="s">
        <v>57</v>
      </c>
      <c r="Z250" s="175">
        <v>45292</v>
      </c>
      <c r="AA250" s="176">
        <v>45627</v>
      </c>
      <c r="AB250" s="194" t="s">
        <v>42</v>
      </c>
      <c r="AC250" s="179" t="s">
        <v>41</v>
      </c>
      <c r="AD250" s="196" t="s">
        <v>61</v>
      </c>
    </row>
    <row r="251" spans="1:30" ht="63.75" x14ac:dyDescent="0.25">
      <c r="A251" s="54">
        <f t="shared" ref="A251" si="34">A250+1</f>
        <v>230</v>
      </c>
      <c r="B251" s="178">
        <f t="shared" si="32"/>
        <v>224</v>
      </c>
      <c r="C251" s="187" t="s">
        <v>122</v>
      </c>
      <c r="D251" s="187" t="s">
        <v>123</v>
      </c>
      <c r="E251" s="187" t="s">
        <v>143</v>
      </c>
      <c r="F251" s="187" t="s">
        <v>36</v>
      </c>
      <c r="G251" s="197">
        <v>642</v>
      </c>
      <c r="H251" s="187" t="s">
        <v>56</v>
      </c>
      <c r="I251" s="187">
        <v>1</v>
      </c>
      <c r="J251" s="187" t="s">
        <v>39</v>
      </c>
      <c r="K251" s="198" t="s">
        <v>40</v>
      </c>
      <c r="L251" s="185">
        <v>40000000</v>
      </c>
      <c r="M251" s="172"/>
      <c r="N251" s="173"/>
      <c r="O251" s="173"/>
      <c r="P251" s="172"/>
      <c r="Q251" s="172"/>
      <c r="R251" s="172"/>
      <c r="S251" s="186"/>
      <c r="T251" s="186"/>
      <c r="U251" s="186"/>
      <c r="V251" s="186"/>
      <c r="W251" s="186"/>
      <c r="X251" s="186"/>
      <c r="Y251" s="187" t="s">
        <v>86</v>
      </c>
      <c r="Z251" s="175">
        <v>45292</v>
      </c>
      <c r="AA251" s="176">
        <v>45627</v>
      </c>
      <c r="AB251" s="179" t="s">
        <v>42</v>
      </c>
      <c r="AC251" s="187" t="s">
        <v>41</v>
      </c>
      <c r="AD251" s="187" t="s">
        <v>61</v>
      </c>
    </row>
    <row r="252" spans="1:30" ht="63.75" customHeight="1" x14ac:dyDescent="0.25">
      <c r="A252" s="54">
        <f>A251+1</f>
        <v>231</v>
      </c>
      <c r="B252" s="178">
        <f t="shared" si="32"/>
        <v>225</v>
      </c>
      <c r="C252" s="179" t="s">
        <v>124</v>
      </c>
      <c r="D252" s="179" t="s">
        <v>124</v>
      </c>
      <c r="E252" s="194" t="s">
        <v>144</v>
      </c>
      <c r="F252" s="187" t="s">
        <v>36</v>
      </c>
      <c r="G252" s="179">
        <v>642</v>
      </c>
      <c r="H252" s="179" t="s">
        <v>56</v>
      </c>
      <c r="I252" s="179">
        <v>1</v>
      </c>
      <c r="J252" s="179" t="s">
        <v>39</v>
      </c>
      <c r="K252" s="179" t="s">
        <v>40</v>
      </c>
      <c r="L252" s="181">
        <v>25000000</v>
      </c>
      <c r="M252" s="177" t="s">
        <v>86</v>
      </c>
      <c r="N252" s="175">
        <v>44927</v>
      </c>
      <c r="O252" s="176">
        <v>45261</v>
      </c>
      <c r="P252" s="168" t="s">
        <v>42</v>
      </c>
      <c r="Q252" s="177" t="s">
        <v>41</v>
      </c>
      <c r="R252" s="177" t="s">
        <v>61</v>
      </c>
      <c r="S252" s="199"/>
      <c r="T252" s="199"/>
      <c r="U252" s="199"/>
      <c r="V252" s="199"/>
      <c r="W252" s="199"/>
      <c r="X252" s="199"/>
      <c r="Y252" s="187" t="s">
        <v>86</v>
      </c>
      <c r="Z252" s="175">
        <v>45292</v>
      </c>
      <c r="AA252" s="176">
        <v>45627</v>
      </c>
      <c r="AB252" s="179" t="s">
        <v>42</v>
      </c>
      <c r="AC252" s="187" t="s">
        <v>41</v>
      </c>
      <c r="AD252" s="187" t="s">
        <v>61</v>
      </c>
    </row>
    <row r="253" spans="1:30" ht="63.75" customHeight="1" x14ac:dyDescent="0.25">
      <c r="A253" s="54">
        <f>A252+1</f>
        <v>232</v>
      </c>
      <c r="B253" s="178">
        <f t="shared" si="32"/>
        <v>226</v>
      </c>
      <c r="C253" s="179" t="s">
        <v>124</v>
      </c>
      <c r="D253" s="179" t="s">
        <v>124</v>
      </c>
      <c r="E253" s="187" t="s">
        <v>145</v>
      </c>
      <c r="F253" s="179" t="s">
        <v>83</v>
      </c>
      <c r="G253" s="179">
        <v>642</v>
      </c>
      <c r="H253" s="179" t="s">
        <v>56</v>
      </c>
      <c r="I253" s="179">
        <v>1</v>
      </c>
      <c r="J253" s="179" t="s">
        <v>39</v>
      </c>
      <c r="K253" s="179" t="s">
        <v>40</v>
      </c>
      <c r="L253" s="185">
        <v>40000000</v>
      </c>
      <c r="M253" s="187" t="s">
        <v>86</v>
      </c>
      <c r="N253" s="200">
        <v>44927</v>
      </c>
      <c r="O253" s="201">
        <v>45261</v>
      </c>
      <c r="P253" s="187" t="s">
        <v>77</v>
      </c>
      <c r="Q253" s="178" t="s">
        <v>86</v>
      </c>
      <c r="R253" s="179" t="s">
        <v>61</v>
      </c>
      <c r="S253" s="157"/>
      <c r="T253" s="157"/>
      <c r="U253" s="157"/>
      <c r="V253" s="157"/>
      <c r="W253" s="157"/>
      <c r="X253" s="157"/>
      <c r="Y253" s="187" t="s">
        <v>86</v>
      </c>
      <c r="Z253" s="175">
        <v>45292</v>
      </c>
      <c r="AA253" s="176">
        <v>45627</v>
      </c>
      <c r="AB253" s="179" t="s">
        <v>42</v>
      </c>
      <c r="AC253" s="187" t="s">
        <v>41</v>
      </c>
      <c r="AD253" s="187" t="s">
        <v>61</v>
      </c>
    </row>
    <row r="254" spans="1:30" ht="63.75" customHeight="1" x14ac:dyDescent="0.25">
      <c r="A254" s="54">
        <f t="shared" ref="A254:A257" si="35">A253+1</f>
        <v>233</v>
      </c>
      <c r="B254" s="178">
        <f t="shared" si="32"/>
        <v>227</v>
      </c>
      <c r="C254" s="179" t="s">
        <v>93</v>
      </c>
      <c r="D254" s="180" t="s">
        <v>76</v>
      </c>
      <c r="E254" s="187" t="s">
        <v>146</v>
      </c>
      <c r="F254" s="187" t="s">
        <v>83</v>
      </c>
      <c r="G254" s="187">
        <v>642</v>
      </c>
      <c r="H254" s="187" t="s">
        <v>56</v>
      </c>
      <c r="I254" s="187">
        <v>1</v>
      </c>
      <c r="J254" s="187" t="s">
        <v>39</v>
      </c>
      <c r="K254" s="187" t="s">
        <v>40</v>
      </c>
      <c r="L254" s="183">
        <v>80000000</v>
      </c>
      <c r="M254" s="202" t="s">
        <v>86</v>
      </c>
      <c r="N254" s="200">
        <v>44927</v>
      </c>
      <c r="O254" s="201">
        <v>45261</v>
      </c>
      <c r="P254" s="187" t="s">
        <v>77</v>
      </c>
      <c r="Q254" s="179" t="s">
        <v>57</v>
      </c>
      <c r="R254" s="179" t="s">
        <v>61</v>
      </c>
      <c r="S254" s="203"/>
      <c r="T254" s="203"/>
      <c r="U254" s="203"/>
      <c r="V254" s="203"/>
      <c r="W254" s="203"/>
      <c r="X254" s="203"/>
      <c r="Y254" s="187" t="s">
        <v>86</v>
      </c>
      <c r="Z254" s="175">
        <v>45292</v>
      </c>
      <c r="AA254" s="176">
        <v>45627</v>
      </c>
      <c r="AB254" s="179" t="s">
        <v>77</v>
      </c>
      <c r="AC254" s="187" t="s">
        <v>57</v>
      </c>
      <c r="AD254" s="187" t="s">
        <v>61</v>
      </c>
    </row>
    <row r="255" spans="1:30" ht="63.75" customHeight="1" x14ac:dyDescent="0.25">
      <c r="A255" s="54">
        <f t="shared" si="35"/>
        <v>234</v>
      </c>
      <c r="B255" s="178">
        <f t="shared" si="32"/>
        <v>228</v>
      </c>
      <c r="C255" s="179" t="s">
        <v>127</v>
      </c>
      <c r="D255" s="179" t="s">
        <v>128</v>
      </c>
      <c r="E255" s="187" t="s">
        <v>147</v>
      </c>
      <c r="F255" s="179" t="s">
        <v>83</v>
      </c>
      <c r="G255" s="204">
        <v>642</v>
      </c>
      <c r="H255" s="179" t="s">
        <v>56</v>
      </c>
      <c r="I255" s="179">
        <v>1</v>
      </c>
      <c r="J255" s="179" t="s">
        <v>39</v>
      </c>
      <c r="K255" s="179" t="s">
        <v>40</v>
      </c>
      <c r="L255" s="205">
        <v>1500000</v>
      </c>
      <c r="M255" s="179" t="s">
        <v>57</v>
      </c>
      <c r="N255" s="206">
        <v>44927</v>
      </c>
      <c r="O255" s="201">
        <v>45261</v>
      </c>
      <c r="P255" s="202" t="s">
        <v>84</v>
      </c>
      <c r="Q255" s="179" t="s">
        <v>41</v>
      </c>
      <c r="R255" s="179" t="s">
        <v>61</v>
      </c>
      <c r="S255" s="207"/>
      <c r="T255" s="207"/>
      <c r="U255" s="207"/>
      <c r="V255" s="207"/>
      <c r="W255" s="207"/>
      <c r="X255" s="207"/>
      <c r="Y255" s="187" t="s">
        <v>86</v>
      </c>
      <c r="Z255" s="175">
        <v>45292</v>
      </c>
      <c r="AA255" s="176">
        <v>45627</v>
      </c>
      <c r="AB255" s="179" t="s">
        <v>84</v>
      </c>
      <c r="AC255" s="187" t="s">
        <v>57</v>
      </c>
      <c r="AD255" s="187" t="s">
        <v>61</v>
      </c>
    </row>
    <row r="256" spans="1:30" ht="63.75" customHeight="1" x14ac:dyDescent="0.25">
      <c r="A256" s="54">
        <f t="shared" si="35"/>
        <v>235</v>
      </c>
      <c r="B256" s="178">
        <f t="shared" si="32"/>
        <v>229</v>
      </c>
      <c r="C256" s="208" t="s">
        <v>129</v>
      </c>
      <c r="D256" s="209" t="s">
        <v>129</v>
      </c>
      <c r="E256" s="202" t="s">
        <v>148</v>
      </c>
      <c r="F256" s="210" t="s">
        <v>83</v>
      </c>
      <c r="G256" s="209">
        <v>642</v>
      </c>
      <c r="H256" s="196" t="s">
        <v>56</v>
      </c>
      <c r="I256" s="196">
        <v>1</v>
      </c>
      <c r="J256" s="196" t="s">
        <v>39</v>
      </c>
      <c r="K256" s="196" t="s">
        <v>40</v>
      </c>
      <c r="L256" s="211">
        <f>850000+850000+850000</f>
        <v>2550000</v>
      </c>
      <c r="M256" s="212" t="s">
        <v>86</v>
      </c>
      <c r="N256" s="213">
        <v>44927</v>
      </c>
      <c r="O256" s="200">
        <v>45261</v>
      </c>
      <c r="P256" s="202" t="s">
        <v>84</v>
      </c>
      <c r="Q256" s="196" t="s">
        <v>86</v>
      </c>
      <c r="R256" s="196" t="s">
        <v>61</v>
      </c>
      <c r="S256" s="214"/>
      <c r="T256" s="214"/>
      <c r="U256" s="214"/>
      <c r="V256" s="214"/>
      <c r="W256" s="214"/>
      <c r="X256" s="214"/>
      <c r="Y256" s="187" t="s">
        <v>86</v>
      </c>
      <c r="Z256" s="175">
        <v>45292</v>
      </c>
      <c r="AA256" s="176">
        <v>45627</v>
      </c>
      <c r="AB256" s="179" t="s">
        <v>84</v>
      </c>
      <c r="AC256" s="187" t="s">
        <v>57</v>
      </c>
      <c r="AD256" s="187" t="s">
        <v>61</v>
      </c>
    </row>
    <row r="257" spans="1:30" ht="63.75" customHeight="1" x14ac:dyDescent="0.25">
      <c r="A257" s="54">
        <f t="shared" si="35"/>
        <v>236</v>
      </c>
      <c r="B257" s="178">
        <f t="shared" si="32"/>
        <v>230</v>
      </c>
      <c r="C257" s="187" t="s">
        <v>75</v>
      </c>
      <c r="D257" s="187" t="s">
        <v>102</v>
      </c>
      <c r="E257" s="190" t="s">
        <v>149</v>
      </c>
      <c r="F257" s="190" t="s">
        <v>109</v>
      </c>
      <c r="G257" s="215">
        <v>642</v>
      </c>
      <c r="H257" s="190" t="s">
        <v>56</v>
      </c>
      <c r="I257" s="187">
        <v>7</v>
      </c>
      <c r="J257" s="190" t="s">
        <v>39</v>
      </c>
      <c r="K257" s="190" t="s">
        <v>40</v>
      </c>
      <c r="L257" s="185">
        <v>10000000</v>
      </c>
      <c r="M257" s="187" t="s">
        <v>86</v>
      </c>
      <c r="N257" s="175">
        <v>44927</v>
      </c>
      <c r="O257" s="201">
        <v>45261</v>
      </c>
      <c r="P257" s="190" t="s">
        <v>236</v>
      </c>
      <c r="Q257" s="190" t="s">
        <v>86</v>
      </c>
      <c r="R257" s="187" t="s">
        <v>61</v>
      </c>
      <c r="S257" s="216"/>
      <c r="T257" s="216"/>
      <c r="U257" s="216"/>
      <c r="V257" s="216"/>
      <c r="W257" s="216"/>
      <c r="X257" s="216"/>
      <c r="Y257" s="187" t="s">
        <v>86</v>
      </c>
      <c r="Z257" s="175">
        <v>45292</v>
      </c>
      <c r="AA257" s="176">
        <v>45627</v>
      </c>
      <c r="AB257" s="179" t="s">
        <v>77</v>
      </c>
      <c r="AC257" s="187" t="s">
        <v>57</v>
      </c>
      <c r="AD257" s="187" t="s">
        <v>61</v>
      </c>
    </row>
    <row r="258" spans="1:30" ht="15.75" customHeight="1" thickBot="1" x14ac:dyDescent="0.3">
      <c r="A258" s="54"/>
      <c r="B258" s="172"/>
      <c r="C258" s="172"/>
      <c r="D258" s="172"/>
      <c r="E258" s="193"/>
      <c r="F258" s="193"/>
      <c r="G258" s="217"/>
      <c r="H258" s="193"/>
      <c r="I258" s="172"/>
      <c r="J258" s="193"/>
      <c r="K258" s="193"/>
      <c r="L258" s="11">
        <f>SUM(L240:L257)</f>
        <v>336650000</v>
      </c>
      <c r="M258" s="172"/>
      <c r="N258" s="173"/>
      <c r="O258" s="173"/>
      <c r="P258" s="193"/>
      <c r="Q258" s="193"/>
      <c r="R258" s="172"/>
      <c r="S258" s="218"/>
      <c r="T258" s="218"/>
      <c r="U258" s="218"/>
      <c r="V258" s="218"/>
      <c r="W258" s="218"/>
      <c r="X258" s="218"/>
      <c r="Y258" s="219"/>
      <c r="Z258" s="220"/>
      <c r="AA258" s="220"/>
      <c r="AB258" s="221"/>
      <c r="AC258" s="219"/>
      <c r="AD258" s="219"/>
    </row>
    <row r="259" spans="1:30" ht="18.75" customHeight="1" thickBot="1" x14ac:dyDescent="0.4">
      <c r="A259" s="54"/>
      <c r="B259" s="222" t="s">
        <v>238</v>
      </c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2"/>
      <c r="AD259" s="223"/>
    </row>
    <row r="260" spans="1:30" ht="76.5" customHeight="1" x14ac:dyDescent="0.25">
      <c r="A260" s="54">
        <v>237</v>
      </c>
      <c r="B260" s="167">
        <f>B257+1</f>
        <v>231</v>
      </c>
      <c r="C260" s="168" t="s">
        <v>54</v>
      </c>
      <c r="D260" s="168" t="s">
        <v>55</v>
      </c>
      <c r="E260" s="169" t="s">
        <v>53</v>
      </c>
      <c r="F260" s="168" t="s">
        <v>36</v>
      </c>
      <c r="G260" s="168">
        <v>642</v>
      </c>
      <c r="H260" s="168" t="s">
        <v>56</v>
      </c>
      <c r="I260" s="168">
        <v>1</v>
      </c>
      <c r="J260" s="168" t="s">
        <v>39</v>
      </c>
      <c r="K260" s="177" t="s">
        <v>40</v>
      </c>
      <c r="L260" s="171">
        <v>1400000</v>
      </c>
      <c r="M260" s="168" t="s">
        <v>57</v>
      </c>
      <c r="N260" s="175">
        <v>45292</v>
      </c>
      <c r="O260" s="176">
        <v>45627</v>
      </c>
      <c r="P260" s="177" t="s">
        <v>42</v>
      </c>
      <c r="Q260" s="177" t="s">
        <v>41</v>
      </c>
      <c r="R260" s="177" t="s">
        <v>43</v>
      </c>
      <c r="S260" s="224"/>
      <c r="T260" s="224"/>
      <c r="U260" s="224"/>
      <c r="V260" s="224"/>
      <c r="W260" s="224"/>
      <c r="X260" s="225"/>
      <c r="Y260" s="168" t="s">
        <v>57</v>
      </c>
      <c r="Z260" s="226">
        <v>45658</v>
      </c>
      <c r="AA260" s="226">
        <v>45992</v>
      </c>
      <c r="AB260" s="168" t="s">
        <v>42</v>
      </c>
      <c r="AC260" s="168" t="s">
        <v>41</v>
      </c>
      <c r="AD260" s="168" t="s">
        <v>43</v>
      </c>
    </row>
    <row r="261" spans="1:30" ht="63.75" customHeight="1" x14ac:dyDescent="0.25">
      <c r="A261" s="54">
        <f>A260+1</f>
        <v>238</v>
      </c>
      <c r="B261" s="167">
        <f>B260+1</f>
        <v>232</v>
      </c>
      <c r="C261" s="179" t="s">
        <v>62</v>
      </c>
      <c r="D261" s="179" t="s">
        <v>63</v>
      </c>
      <c r="E261" s="179" t="s">
        <v>135</v>
      </c>
      <c r="F261" s="179" t="s">
        <v>36</v>
      </c>
      <c r="G261" s="179">
        <v>642</v>
      </c>
      <c r="H261" s="179" t="s">
        <v>56</v>
      </c>
      <c r="I261" s="179">
        <v>1</v>
      </c>
      <c r="J261" s="179" t="s">
        <v>39</v>
      </c>
      <c r="K261" s="179" t="s">
        <v>40</v>
      </c>
      <c r="L261" s="227">
        <v>11000000</v>
      </c>
      <c r="M261" s="179" t="s">
        <v>57</v>
      </c>
      <c r="N261" s="200">
        <v>45292</v>
      </c>
      <c r="O261" s="201">
        <v>45627</v>
      </c>
      <c r="P261" s="179" t="s">
        <v>42</v>
      </c>
      <c r="Q261" s="179" t="s">
        <v>41</v>
      </c>
      <c r="R261" s="179" t="s">
        <v>61</v>
      </c>
      <c r="S261" s="207"/>
      <c r="T261" s="207"/>
      <c r="U261" s="207"/>
      <c r="V261" s="207"/>
      <c r="W261" s="207"/>
      <c r="X261" s="207"/>
      <c r="Y261" s="177" t="s">
        <v>57</v>
      </c>
      <c r="Z261" s="226">
        <v>45658</v>
      </c>
      <c r="AA261" s="226">
        <v>45992</v>
      </c>
      <c r="AB261" s="177" t="s">
        <v>42</v>
      </c>
      <c r="AC261" s="177" t="s">
        <v>41</v>
      </c>
      <c r="AD261" s="177" t="s">
        <v>61</v>
      </c>
    </row>
    <row r="262" spans="1:30" ht="63.75" customHeight="1" x14ac:dyDescent="0.25">
      <c r="A262" s="54">
        <f t="shared" ref="A262:A277" si="36">A261+1</f>
        <v>239</v>
      </c>
      <c r="B262" s="167">
        <f>B261+1</f>
        <v>233</v>
      </c>
      <c r="C262" s="179" t="s">
        <v>68</v>
      </c>
      <c r="D262" s="179" t="s">
        <v>69</v>
      </c>
      <c r="E262" s="179" t="s">
        <v>136</v>
      </c>
      <c r="F262" s="179" t="s">
        <v>36</v>
      </c>
      <c r="G262" s="179">
        <v>642</v>
      </c>
      <c r="H262" s="179" t="s">
        <v>56</v>
      </c>
      <c r="I262" s="179">
        <v>1</v>
      </c>
      <c r="J262" s="179" t="s">
        <v>39</v>
      </c>
      <c r="K262" s="179" t="s">
        <v>40</v>
      </c>
      <c r="L262" s="228">
        <v>43000000</v>
      </c>
      <c r="M262" s="179" t="s">
        <v>57</v>
      </c>
      <c r="N262" s="200">
        <v>45292</v>
      </c>
      <c r="O262" s="201">
        <v>45627</v>
      </c>
      <c r="P262" s="179" t="s">
        <v>42</v>
      </c>
      <c r="Q262" s="179" t="s">
        <v>41</v>
      </c>
      <c r="R262" s="179" t="s">
        <v>61</v>
      </c>
      <c r="S262" s="229"/>
      <c r="T262" s="229"/>
      <c r="U262" s="229"/>
      <c r="V262" s="229"/>
      <c r="W262" s="229"/>
      <c r="X262" s="229"/>
      <c r="Y262" s="179" t="s">
        <v>57</v>
      </c>
      <c r="Z262" s="226">
        <v>45658</v>
      </c>
      <c r="AA262" s="226">
        <v>45992</v>
      </c>
      <c r="AB262" s="179" t="s">
        <v>42</v>
      </c>
      <c r="AC262" s="179" t="s">
        <v>41</v>
      </c>
      <c r="AD262" s="179" t="s">
        <v>61</v>
      </c>
    </row>
    <row r="263" spans="1:30" ht="63.75" customHeight="1" x14ac:dyDescent="0.25">
      <c r="A263" s="54">
        <f t="shared" si="36"/>
        <v>240</v>
      </c>
      <c r="B263" s="167">
        <f t="shared" ref="B263:B277" si="37">B260+1</f>
        <v>232</v>
      </c>
      <c r="C263" s="179" t="s">
        <v>75</v>
      </c>
      <c r="D263" s="179" t="s">
        <v>76</v>
      </c>
      <c r="E263" s="179" t="s">
        <v>137</v>
      </c>
      <c r="F263" s="179" t="s">
        <v>64</v>
      </c>
      <c r="G263" s="179">
        <v>642</v>
      </c>
      <c r="H263" s="179" t="s">
        <v>56</v>
      </c>
      <c r="I263" s="179">
        <v>1</v>
      </c>
      <c r="J263" s="179" t="s">
        <v>39</v>
      </c>
      <c r="K263" s="179" t="s">
        <v>40</v>
      </c>
      <c r="L263" s="205">
        <v>5000000</v>
      </c>
      <c r="M263" s="179" t="s">
        <v>57</v>
      </c>
      <c r="N263" s="200">
        <v>45292</v>
      </c>
      <c r="O263" s="201">
        <v>45627</v>
      </c>
      <c r="P263" s="187" t="s">
        <v>77</v>
      </c>
      <c r="Q263" s="179" t="s">
        <v>57</v>
      </c>
      <c r="R263" s="179" t="s">
        <v>61</v>
      </c>
      <c r="S263" s="207"/>
      <c r="T263" s="207"/>
      <c r="U263" s="207"/>
      <c r="V263" s="207"/>
      <c r="W263" s="207"/>
      <c r="X263" s="207"/>
      <c r="Y263" s="179" t="s">
        <v>57</v>
      </c>
      <c r="Z263" s="226">
        <v>45658</v>
      </c>
      <c r="AA263" s="226">
        <v>45992</v>
      </c>
      <c r="AB263" s="187" t="s">
        <v>77</v>
      </c>
      <c r="AC263" s="179" t="s">
        <v>57</v>
      </c>
      <c r="AD263" s="179" t="s">
        <v>61</v>
      </c>
    </row>
    <row r="264" spans="1:30" ht="63.75" customHeight="1" x14ac:dyDescent="0.25">
      <c r="A264" s="54">
        <f t="shared" si="36"/>
        <v>241</v>
      </c>
      <c r="B264" s="167">
        <f t="shared" si="37"/>
        <v>233</v>
      </c>
      <c r="C264" s="179" t="s">
        <v>89</v>
      </c>
      <c r="D264" s="179" t="s">
        <v>90</v>
      </c>
      <c r="E264" s="179" t="s">
        <v>88</v>
      </c>
      <c r="F264" s="179" t="s">
        <v>36</v>
      </c>
      <c r="G264" s="179">
        <v>642</v>
      </c>
      <c r="H264" s="179" t="s">
        <v>56</v>
      </c>
      <c r="I264" s="179">
        <v>1</v>
      </c>
      <c r="J264" s="179" t="s">
        <v>39</v>
      </c>
      <c r="K264" s="179" t="s">
        <v>40</v>
      </c>
      <c r="L264" s="230">
        <v>10000000</v>
      </c>
      <c r="M264" s="179" t="s">
        <v>57</v>
      </c>
      <c r="N264" s="200">
        <v>45292</v>
      </c>
      <c r="O264" s="201">
        <v>45627</v>
      </c>
      <c r="P264" s="179" t="s">
        <v>42</v>
      </c>
      <c r="Q264" s="179" t="s">
        <v>41</v>
      </c>
      <c r="R264" s="179" t="s">
        <v>61</v>
      </c>
      <c r="S264" s="229"/>
      <c r="T264" s="229"/>
      <c r="U264" s="229"/>
      <c r="V264" s="229"/>
      <c r="W264" s="229"/>
      <c r="X264" s="229"/>
      <c r="Y264" s="179" t="s">
        <v>57</v>
      </c>
      <c r="Z264" s="226">
        <v>45658</v>
      </c>
      <c r="AA264" s="226">
        <v>45992</v>
      </c>
      <c r="AB264" s="179" t="s">
        <v>42</v>
      </c>
      <c r="AC264" s="179" t="s">
        <v>41</v>
      </c>
      <c r="AD264" s="179" t="s">
        <v>61</v>
      </c>
    </row>
    <row r="265" spans="1:30" ht="63.75" customHeight="1" x14ac:dyDescent="0.25">
      <c r="A265" s="54">
        <f t="shared" si="36"/>
        <v>242</v>
      </c>
      <c r="B265" s="167">
        <f t="shared" si="37"/>
        <v>234</v>
      </c>
      <c r="C265" s="179" t="s">
        <v>91</v>
      </c>
      <c r="D265" s="179" t="s">
        <v>92</v>
      </c>
      <c r="E265" s="189" t="s">
        <v>138</v>
      </c>
      <c r="F265" s="179" t="s">
        <v>64</v>
      </c>
      <c r="G265" s="179">
        <v>642</v>
      </c>
      <c r="H265" s="179" t="s">
        <v>56</v>
      </c>
      <c r="I265" s="179">
        <v>1</v>
      </c>
      <c r="J265" s="179" t="s">
        <v>39</v>
      </c>
      <c r="K265" s="179" t="s">
        <v>40</v>
      </c>
      <c r="L265" s="205">
        <v>8000000</v>
      </c>
      <c r="M265" s="179" t="s">
        <v>57</v>
      </c>
      <c r="N265" s="200">
        <v>45292</v>
      </c>
      <c r="O265" s="201">
        <v>45627</v>
      </c>
      <c r="P265" s="187" t="s">
        <v>84</v>
      </c>
      <c r="Q265" s="179" t="s">
        <v>57</v>
      </c>
      <c r="R265" s="179" t="s">
        <v>61</v>
      </c>
      <c r="S265" s="214"/>
      <c r="T265" s="214"/>
      <c r="U265" s="214"/>
      <c r="V265" s="214"/>
      <c r="W265" s="214"/>
      <c r="X265" s="214"/>
      <c r="Y265" s="179" t="s">
        <v>57</v>
      </c>
      <c r="Z265" s="226">
        <v>45658</v>
      </c>
      <c r="AA265" s="226">
        <v>45992</v>
      </c>
      <c r="AB265" s="187" t="s">
        <v>84</v>
      </c>
      <c r="AC265" s="179" t="s">
        <v>57</v>
      </c>
      <c r="AD265" s="179" t="s">
        <v>61</v>
      </c>
    </row>
    <row r="266" spans="1:30" ht="63.75" customHeight="1" x14ac:dyDescent="0.25">
      <c r="A266" s="54">
        <f t="shared" si="36"/>
        <v>243</v>
      </c>
      <c r="B266" s="167">
        <f t="shared" si="37"/>
        <v>233</v>
      </c>
      <c r="C266" s="177" t="s">
        <v>93</v>
      </c>
      <c r="D266" s="177" t="s">
        <v>76</v>
      </c>
      <c r="E266" s="177" t="s">
        <v>94</v>
      </c>
      <c r="F266" s="177" t="s">
        <v>64</v>
      </c>
      <c r="G266" s="177">
        <v>642</v>
      </c>
      <c r="H266" s="177" t="s">
        <v>56</v>
      </c>
      <c r="I266" s="177">
        <v>1</v>
      </c>
      <c r="J266" s="177" t="s">
        <v>39</v>
      </c>
      <c r="K266" s="177" t="s">
        <v>40</v>
      </c>
      <c r="L266" s="231">
        <v>15000000</v>
      </c>
      <c r="M266" s="177" t="s">
        <v>86</v>
      </c>
      <c r="N266" s="200">
        <v>45292</v>
      </c>
      <c r="O266" s="201">
        <v>45627</v>
      </c>
      <c r="P266" s="168" t="s">
        <v>77</v>
      </c>
      <c r="Q266" s="179" t="s">
        <v>57</v>
      </c>
      <c r="R266" s="179" t="s">
        <v>61</v>
      </c>
      <c r="S266" s="207"/>
      <c r="T266" s="207"/>
      <c r="U266" s="207"/>
      <c r="V266" s="207"/>
      <c r="W266" s="207"/>
      <c r="X266" s="207"/>
      <c r="Y266" s="177" t="s">
        <v>86</v>
      </c>
      <c r="Z266" s="226">
        <v>45658</v>
      </c>
      <c r="AA266" s="226">
        <v>45992</v>
      </c>
      <c r="AB266" s="168" t="s">
        <v>77</v>
      </c>
      <c r="AC266" s="179" t="s">
        <v>57</v>
      </c>
      <c r="AD266" s="179" t="s">
        <v>61</v>
      </c>
    </row>
    <row r="267" spans="1:30" ht="63.75" customHeight="1" x14ac:dyDescent="0.25">
      <c r="A267" s="54">
        <f t="shared" si="36"/>
        <v>244</v>
      </c>
      <c r="B267" s="167">
        <f t="shared" si="37"/>
        <v>234</v>
      </c>
      <c r="C267" s="179" t="s">
        <v>95</v>
      </c>
      <c r="D267" s="179" t="s">
        <v>96</v>
      </c>
      <c r="E267" s="168" t="s">
        <v>139</v>
      </c>
      <c r="F267" s="179" t="s">
        <v>36</v>
      </c>
      <c r="G267" s="179">
        <v>642</v>
      </c>
      <c r="H267" s="179" t="s">
        <v>56</v>
      </c>
      <c r="I267" s="179">
        <v>1</v>
      </c>
      <c r="J267" s="179" t="s">
        <v>39</v>
      </c>
      <c r="K267" s="179" t="s">
        <v>40</v>
      </c>
      <c r="L267" s="228">
        <f>(1800000+2000000+600000)*1.1</f>
        <v>4840000</v>
      </c>
      <c r="M267" s="179" t="s">
        <v>86</v>
      </c>
      <c r="N267" s="200">
        <v>45292</v>
      </c>
      <c r="O267" s="201">
        <v>45627</v>
      </c>
      <c r="P267" s="179" t="s">
        <v>42</v>
      </c>
      <c r="Q267" s="179" t="s">
        <v>41</v>
      </c>
      <c r="R267" s="179" t="s">
        <v>61</v>
      </c>
      <c r="S267" s="232"/>
      <c r="T267" s="232"/>
      <c r="U267" s="232"/>
      <c r="V267" s="232"/>
      <c r="W267" s="232"/>
      <c r="X267" s="232"/>
      <c r="Y267" s="179" t="s">
        <v>86</v>
      </c>
      <c r="Z267" s="226">
        <v>45658</v>
      </c>
      <c r="AA267" s="226">
        <v>45992</v>
      </c>
      <c r="AB267" s="179" t="s">
        <v>42</v>
      </c>
      <c r="AC267" s="179" t="s">
        <v>41</v>
      </c>
      <c r="AD267" s="179" t="s">
        <v>61</v>
      </c>
    </row>
    <row r="268" spans="1:30" ht="63.75" customHeight="1" x14ac:dyDescent="0.25">
      <c r="A268" s="54">
        <f t="shared" si="36"/>
        <v>245</v>
      </c>
      <c r="B268" s="167">
        <f t="shared" si="37"/>
        <v>235</v>
      </c>
      <c r="C268" s="179" t="s">
        <v>75</v>
      </c>
      <c r="D268" s="179" t="s">
        <v>102</v>
      </c>
      <c r="E268" s="179" t="s">
        <v>140</v>
      </c>
      <c r="F268" s="179" t="s">
        <v>64</v>
      </c>
      <c r="G268" s="179">
        <v>642</v>
      </c>
      <c r="H268" s="179" t="s">
        <v>56</v>
      </c>
      <c r="I268" s="179">
        <v>1</v>
      </c>
      <c r="J268" s="179" t="s">
        <v>39</v>
      </c>
      <c r="K268" s="179" t="s">
        <v>40</v>
      </c>
      <c r="L268" s="228">
        <v>15000000</v>
      </c>
      <c r="M268" s="179" t="s">
        <v>57</v>
      </c>
      <c r="N268" s="200">
        <v>45292</v>
      </c>
      <c r="O268" s="201">
        <v>45627</v>
      </c>
      <c r="P268" s="187" t="s">
        <v>77</v>
      </c>
      <c r="Q268" s="179" t="s">
        <v>57</v>
      </c>
      <c r="R268" s="179" t="s">
        <v>61</v>
      </c>
      <c r="S268" s="224"/>
      <c r="T268" s="224"/>
      <c r="U268" s="224"/>
      <c r="V268" s="224"/>
      <c r="W268" s="224"/>
      <c r="X268" s="224"/>
      <c r="Y268" s="179" t="s">
        <v>57</v>
      </c>
      <c r="Z268" s="226">
        <v>45658</v>
      </c>
      <c r="AA268" s="226">
        <v>45992</v>
      </c>
      <c r="AB268" s="187" t="s">
        <v>77</v>
      </c>
      <c r="AC268" s="179" t="s">
        <v>57</v>
      </c>
      <c r="AD268" s="179" t="s">
        <v>61</v>
      </c>
    </row>
    <row r="269" spans="1:30" ht="63.75" customHeight="1" x14ac:dyDescent="0.25">
      <c r="A269" s="54">
        <f t="shared" si="36"/>
        <v>246</v>
      </c>
      <c r="B269" s="167">
        <f t="shared" si="37"/>
        <v>234</v>
      </c>
      <c r="C269" s="179" t="s">
        <v>104</v>
      </c>
      <c r="D269" s="179" t="s">
        <v>105</v>
      </c>
      <c r="E269" s="190" t="s">
        <v>141</v>
      </c>
      <c r="F269" s="179" t="s">
        <v>83</v>
      </c>
      <c r="G269" s="179">
        <v>796</v>
      </c>
      <c r="H269" s="190" t="s">
        <v>107</v>
      </c>
      <c r="I269" s="191">
        <v>330000</v>
      </c>
      <c r="J269" s="190" t="s">
        <v>39</v>
      </c>
      <c r="K269" s="190" t="s">
        <v>40</v>
      </c>
      <c r="L269" s="181">
        <v>10000000</v>
      </c>
      <c r="M269" s="194" t="s">
        <v>57</v>
      </c>
      <c r="N269" s="200">
        <v>45292</v>
      </c>
      <c r="O269" s="201">
        <v>45627</v>
      </c>
      <c r="P269" s="187" t="s">
        <v>84</v>
      </c>
      <c r="Q269" s="190" t="s">
        <v>57</v>
      </c>
      <c r="R269" s="179" t="s">
        <v>61</v>
      </c>
      <c r="S269" s="229"/>
      <c r="T269" s="229"/>
      <c r="U269" s="229"/>
      <c r="V269" s="229"/>
      <c r="W269" s="229"/>
      <c r="X269" s="229"/>
      <c r="Y269" s="194" t="s">
        <v>57</v>
      </c>
      <c r="Z269" s="226">
        <v>45658</v>
      </c>
      <c r="AA269" s="226">
        <v>45992</v>
      </c>
      <c r="AB269" s="194" t="s">
        <v>42</v>
      </c>
      <c r="AC269" s="190" t="s">
        <v>41</v>
      </c>
      <c r="AD269" s="179" t="s">
        <v>61</v>
      </c>
    </row>
    <row r="270" spans="1:30" ht="63.75" customHeight="1" x14ac:dyDescent="0.25">
      <c r="A270" s="54">
        <f>A269+1</f>
        <v>247</v>
      </c>
      <c r="B270" s="167">
        <f t="shared" si="37"/>
        <v>235</v>
      </c>
      <c r="C270" s="179" t="s">
        <v>114</v>
      </c>
      <c r="D270" s="179" t="s">
        <v>115</v>
      </c>
      <c r="E270" s="187" t="s">
        <v>142</v>
      </c>
      <c r="F270" s="190" t="s">
        <v>36</v>
      </c>
      <c r="G270" s="179" t="s">
        <v>70</v>
      </c>
      <c r="H270" s="179" t="s">
        <v>56</v>
      </c>
      <c r="I270" s="179" t="s">
        <v>74</v>
      </c>
      <c r="J270" s="179" t="s">
        <v>39</v>
      </c>
      <c r="K270" s="179" t="s">
        <v>40</v>
      </c>
      <c r="L270" s="181">
        <v>5000000</v>
      </c>
      <c r="M270" s="194" t="s">
        <v>57</v>
      </c>
      <c r="N270" s="200">
        <v>45292</v>
      </c>
      <c r="O270" s="201">
        <v>45627</v>
      </c>
      <c r="P270" s="194" t="s">
        <v>42</v>
      </c>
      <c r="Q270" s="179" t="s">
        <v>41</v>
      </c>
      <c r="R270" s="179" t="s">
        <v>61</v>
      </c>
      <c r="S270" s="233"/>
      <c r="T270" s="233"/>
      <c r="U270" s="233"/>
      <c r="V270" s="233"/>
      <c r="W270" s="233"/>
      <c r="X270" s="233"/>
      <c r="Y270" s="187" t="s">
        <v>86</v>
      </c>
      <c r="Z270" s="226">
        <v>45658</v>
      </c>
      <c r="AA270" s="226">
        <v>45992</v>
      </c>
      <c r="AB270" s="179" t="s">
        <v>42</v>
      </c>
      <c r="AC270" s="187" t="s">
        <v>41</v>
      </c>
      <c r="AD270" s="187" t="s">
        <v>61</v>
      </c>
    </row>
    <row r="271" spans="1:30" ht="63.75" customHeight="1" x14ac:dyDescent="0.25">
      <c r="A271" s="54">
        <f t="shared" si="36"/>
        <v>248</v>
      </c>
      <c r="B271" s="167">
        <f t="shared" si="37"/>
        <v>236</v>
      </c>
      <c r="C271" s="187" t="s">
        <v>122</v>
      </c>
      <c r="D271" s="187" t="s">
        <v>123</v>
      </c>
      <c r="E271" s="187" t="s">
        <v>143</v>
      </c>
      <c r="F271" s="187" t="s">
        <v>36</v>
      </c>
      <c r="G271" s="197">
        <v>642</v>
      </c>
      <c r="H271" s="187" t="s">
        <v>56</v>
      </c>
      <c r="I271" s="187">
        <v>1</v>
      </c>
      <c r="J271" s="187" t="s">
        <v>39</v>
      </c>
      <c r="K271" s="187" t="s">
        <v>40</v>
      </c>
      <c r="L271" s="185">
        <v>52000000</v>
      </c>
      <c r="M271" s="187" t="s">
        <v>86</v>
      </c>
      <c r="N271" s="200">
        <v>45292</v>
      </c>
      <c r="O271" s="201">
        <v>45627</v>
      </c>
      <c r="P271" s="179" t="s">
        <v>42</v>
      </c>
      <c r="Q271" s="187" t="s">
        <v>41</v>
      </c>
      <c r="R271" s="196" t="s">
        <v>61</v>
      </c>
      <c r="S271" s="214"/>
      <c r="T271" s="214"/>
      <c r="U271" s="214"/>
      <c r="V271" s="214"/>
      <c r="W271" s="214"/>
      <c r="X271" s="214"/>
      <c r="Y271" s="187" t="s">
        <v>86</v>
      </c>
      <c r="Z271" s="226">
        <v>45658</v>
      </c>
      <c r="AA271" s="226">
        <v>45992</v>
      </c>
      <c r="AB271" s="179" t="s">
        <v>42</v>
      </c>
      <c r="AC271" s="187" t="s">
        <v>41</v>
      </c>
      <c r="AD271" s="187" t="s">
        <v>61</v>
      </c>
    </row>
    <row r="272" spans="1:30" ht="63.75" customHeight="1" x14ac:dyDescent="0.25">
      <c r="A272" s="54">
        <f t="shared" si="36"/>
        <v>249</v>
      </c>
      <c r="B272" s="167">
        <f t="shared" si="37"/>
        <v>235</v>
      </c>
      <c r="C272" s="179" t="s">
        <v>124</v>
      </c>
      <c r="D272" s="179" t="s">
        <v>124</v>
      </c>
      <c r="E272" s="194" t="s">
        <v>144</v>
      </c>
      <c r="F272" s="187" t="s">
        <v>36</v>
      </c>
      <c r="G272" s="179">
        <v>642</v>
      </c>
      <c r="H272" s="179" t="s">
        <v>56</v>
      </c>
      <c r="I272" s="179">
        <v>1</v>
      </c>
      <c r="J272" s="179" t="s">
        <v>39</v>
      </c>
      <c r="K272" s="179" t="s">
        <v>40</v>
      </c>
      <c r="L272" s="181">
        <v>20000000</v>
      </c>
      <c r="M272" s="179" t="s">
        <v>86</v>
      </c>
      <c r="N272" s="200">
        <v>45292</v>
      </c>
      <c r="O272" s="201">
        <v>45627</v>
      </c>
      <c r="P272" s="187" t="s">
        <v>42</v>
      </c>
      <c r="Q272" s="179" t="s">
        <v>41</v>
      </c>
      <c r="R272" s="179" t="s">
        <v>61</v>
      </c>
      <c r="S272" s="232"/>
      <c r="T272" s="232"/>
      <c r="U272" s="232"/>
      <c r="V272" s="232"/>
      <c r="W272" s="232"/>
      <c r="X272" s="232"/>
      <c r="Y272" s="187" t="s">
        <v>86</v>
      </c>
      <c r="Z272" s="226">
        <v>45658</v>
      </c>
      <c r="AA272" s="226">
        <v>45992</v>
      </c>
      <c r="AB272" s="179" t="s">
        <v>42</v>
      </c>
      <c r="AC272" s="187" t="s">
        <v>41</v>
      </c>
      <c r="AD272" s="187" t="s">
        <v>61</v>
      </c>
    </row>
    <row r="273" spans="1:30" ht="63.75" customHeight="1" x14ac:dyDescent="0.25">
      <c r="A273" s="54">
        <f t="shared" si="36"/>
        <v>250</v>
      </c>
      <c r="B273" s="167">
        <f t="shared" si="37"/>
        <v>236</v>
      </c>
      <c r="C273" s="179" t="s">
        <v>124</v>
      </c>
      <c r="D273" s="179" t="s">
        <v>124</v>
      </c>
      <c r="E273" s="187" t="s">
        <v>145</v>
      </c>
      <c r="F273" s="179" t="s">
        <v>83</v>
      </c>
      <c r="G273" s="179">
        <v>642</v>
      </c>
      <c r="H273" s="179" t="s">
        <v>56</v>
      </c>
      <c r="I273" s="179">
        <v>1</v>
      </c>
      <c r="J273" s="179" t="s">
        <v>39</v>
      </c>
      <c r="K273" s="179" t="s">
        <v>40</v>
      </c>
      <c r="L273" s="185">
        <v>30000000</v>
      </c>
      <c r="M273" s="187" t="s">
        <v>86</v>
      </c>
      <c r="N273" s="200">
        <v>45292</v>
      </c>
      <c r="O273" s="201">
        <v>45627</v>
      </c>
      <c r="P273" s="187" t="s">
        <v>77</v>
      </c>
      <c r="Q273" s="178" t="s">
        <v>86</v>
      </c>
      <c r="R273" s="179" t="s">
        <v>61</v>
      </c>
      <c r="S273" s="214"/>
      <c r="T273" s="214"/>
      <c r="U273" s="214"/>
      <c r="V273" s="214"/>
      <c r="W273" s="214"/>
      <c r="X273" s="214"/>
      <c r="Y273" s="187" t="s">
        <v>86</v>
      </c>
      <c r="Z273" s="226">
        <v>45658</v>
      </c>
      <c r="AA273" s="226">
        <v>45992</v>
      </c>
      <c r="AB273" s="179" t="s">
        <v>77</v>
      </c>
      <c r="AC273" s="187" t="s">
        <v>57</v>
      </c>
      <c r="AD273" s="187" t="s">
        <v>61</v>
      </c>
    </row>
    <row r="274" spans="1:30" ht="63.75" customHeight="1" x14ac:dyDescent="0.25">
      <c r="A274" s="54">
        <f t="shared" si="36"/>
        <v>251</v>
      </c>
      <c r="B274" s="167">
        <f t="shared" si="37"/>
        <v>237</v>
      </c>
      <c r="C274" s="179" t="s">
        <v>93</v>
      </c>
      <c r="D274" s="180" t="s">
        <v>76</v>
      </c>
      <c r="E274" s="187" t="s">
        <v>146</v>
      </c>
      <c r="F274" s="187" t="s">
        <v>83</v>
      </c>
      <c r="G274" s="187">
        <v>642</v>
      </c>
      <c r="H274" s="187" t="s">
        <v>56</v>
      </c>
      <c r="I274" s="187">
        <v>1</v>
      </c>
      <c r="J274" s="187" t="s">
        <v>39</v>
      </c>
      <c r="K274" s="187" t="s">
        <v>40</v>
      </c>
      <c r="L274" s="183">
        <v>60000000</v>
      </c>
      <c r="M274" s="202" t="s">
        <v>86</v>
      </c>
      <c r="N274" s="200">
        <v>45292</v>
      </c>
      <c r="O274" s="201">
        <v>45627</v>
      </c>
      <c r="P274" s="187" t="s">
        <v>77</v>
      </c>
      <c r="Q274" s="179" t="s">
        <v>57</v>
      </c>
      <c r="R274" s="179" t="s">
        <v>61</v>
      </c>
      <c r="S274" s="234"/>
      <c r="T274" s="234"/>
      <c r="U274" s="234"/>
      <c r="V274" s="234"/>
      <c r="W274" s="234"/>
      <c r="X274" s="234"/>
      <c r="Y274" s="187" t="s">
        <v>86</v>
      </c>
      <c r="Z274" s="226">
        <v>45658</v>
      </c>
      <c r="AA274" s="226">
        <v>45992</v>
      </c>
      <c r="AB274" s="179" t="s">
        <v>77</v>
      </c>
      <c r="AC274" s="187" t="s">
        <v>57</v>
      </c>
      <c r="AD274" s="187" t="s">
        <v>61</v>
      </c>
    </row>
    <row r="275" spans="1:30" ht="63.75" customHeight="1" x14ac:dyDescent="0.25">
      <c r="A275" s="54">
        <f t="shared" si="36"/>
        <v>252</v>
      </c>
      <c r="B275" s="167">
        <f t="shared" si="37"/>
        <v>236</v>
      </c>
      <c r="C275" s="179" t="s">
        <v>127</v>
      </c>
      <c r="D275" s="179" t="s">
        <v>128</v>
      </c>
      <c r="E275" s="187" t="s">
        <v>147</v>
      </c>
      <c r="F275" s="179" t="s">
        <v>83</v>
      </c>
      <c r="G275" s="204">
        <v>642</v>
      </c>
      <c r="H275" s="179" t="s">
        <v>56</v>
      </c>
      <c r="I275" s="179">
        <v>1</v>
      </c>
      <c r="J275" s="179" t="s">
        <v>39</v>
      </c>
      <c r="K275" s="179" t="s">
        <v>40</v>
      </c>
      <c r="L275" s="205">
        <f>2400000+1350000+800000+600000</f>
        <v>5150000</v>
      </c>
      <c r="M275" s="179" t="s">
        <v>57</v>
      </c>
      <c r="N275" s="206">
        <v>45292</v>
      </c>
      <c r="O275" s="201">
        <v>45627</v>
      </c>
      <c r="P275" s="179" t="s">
        <v>42</v>
      </c>
      <c r="Q275" s="179" t="s">
        <v>41</v>
      </c>
      <c r="R275" s="179" t="s">
        <v>61</v>
      </c>
      <c r="S275" s="199"/>
      <c r="T275" s="199"/>
      <c r="U275" s="199"/>
      <c r="V275" s="199"/>
      <c r="W275" s="199"/>
      <c r="X275" s="199"/>
      <c r="Y275" s="187" t="s">
        <v>86</v>
      </c>
      <c r="Z275" s="226">
        <v>45658</v>
      </c>
      <c r="AA275" s="226">
        <v>45992</v>
      </c>
      <c r="AB275" s="179" t="s">
        <v>84</v>
      </c>
      <c r="AC275" s="187" t="s">
        <v>57</v>
      </c>
      <c r="AD275" s="187" t="s">
        <v>61</v>
      </c>
    </row>
    <row r="276" spans="1:30" ht="63.75" customHeight="1" x14ac:dyDescent="0.25">
      <c r="A276" s="54">
        <f t="shared" si="36"/>
        <v>253</v>
      </c>
      <c r="B276" s="167">
        <f t="shared" si="37"/>
        <v>237</v>
      </c>
      <c r="C276" s="208" t="s">
        <v>129</v>
      </c>
      <c r="D276" s="209" t="s">
        <v>129</v>
      </c>
      <c r="E276" s="202" t="s">
        <v>148</v>
      </c>
      <c r="F276" s="210" t="s">
        <v>83</v>
      </c>
      <c r="G276" s="209">
        <v>642</v>
      </c>
      <c r="H276" s="196" t="s">
        <v>56</v>
      </c>
      <c r="I276" s="196">
        <v>1</v>
      </c>
      <c r="J276" s="196" t="s">
        <v>39</v>
      </c>
      <c r="K276" s="196" t="s">
        <v>40</v>
      </c>
      <c r="L276" s="211">
        <v>5000000</v>
      </c>
      <c r="M276" s="212" t="s">
        <v>86</v>
      </c>
      <c r="N276" s="213">
        <v>45292</v>
      </c>
      <c r="O276" s="200">
        <v>45627</v>
      </c>
      <c r="P276" s="202" t="s">
        <v>84</v>
      </c>
      <c r="Q276" s="196" t="s">
        <v>86</v>
      </c>
      <c r="R276" s="196" t="s">
        <v>61</v>
      </c>
      <c r="S276" s="199"/>
      <c r="T276" s="199"/>
      <c r="U276" s="199"/>
      <c r="V276" s="199"/>
      <c r="W276" s="199"/>
      <c r="X276" s="199"/>
      <c r="Y276" s="187" t="s">
        <v>86</v>
      </c>
      <c r="Z276" s="226">
        <v>45658</v>
      </c>
      <c r="AA276" s="226">
        <v>45992</v>
      </c>
      <c r="AB276" s="179" t="s">
        <v>84</v>
      </c>
      <c r="AC276" s="187" t="s">
        <v>57</v>
      </c>
      <c r="AD276" s="187" t="s">
        <v>61</v>
      </c>
    </row>
    <row r="277" spans="1:30" ht="63.75" customHeight="1" x14ac:dyDescent="0.25">
      <c r="A277" s="54">
        <f t="shared" si="36"/>
        <v>254</v>
      </c>
      <c r="B277" s="167">
        <f t="shared" si="37"/>
        <v>238</v>
      </c>
      <c r="C277" s="187" t="s">
        <v>75</v>
      </c>
      <c r="D277" s="187" t="s">
        <v>102</v>
      </c>
      <c r="E277" s="190" t="s">
        <v>149</v>
      </c>
      <c r="F277" s="190" t="s">
        <v>109</v>
      </c>
      <c r="G277" s="215">
        <v>642</v>
      </c>
      <c r="H277" s="190" t="s">
        <v>56</v>
      </c>
      <c r="I277" s="187">
        <v>7</v>
      </c>
      <c r="J277" s="190" t="s">
        <v>39</v>
      </c>
      <c r="K277" s="190" t="s">
        <v>40</v>
      </c>
      <c r="L277" s="185">
        <v>15000000</v>
      </c>
      <c r="M277" s="187" t="s">
        <v>86</v>
      </c>
      <c r="N277" s="175">
        <v>45292</v>
      </c>
      <c r="O277" s="201">
        <v>45627</v>
      </c>
      <c r="P277" s="187" t="s">
        <v>77</v>
      </c>
      <c r="Q277" s="190" t="s">
        <v>86</v>
      </c>
      <c r="R277" s="187" t="s">
        <v>61</v>
      </c>
      <c r="S277" s="157"/>
      <c r="T277" s="157"/>
      <c r="U277" s="157"/>
      <c r="V277" s="157"/>
      <c r="W277" s="157"/>
      <c r="X277" s="157"/>
      <c r="Y277" s="187" t="s">
        <v>86</v>
      </c>
      <c r="Z277" s="226">
        <v>45658</v>
      </c>
      <c r="AA277" s="226">
        <v>45992</v>
      </c>
      <c r="AB277" s="179" t="s">
        <v>77</v>
      </c>
      <c r="AC277" s="187" t="s">
        <v>57</v>
      </c>
      <c r="AD277" s="187" t="s">
        <v>61</v>
      </c>
    </row>
    <row r="278" spans="1:30" ht="15.75" customHeight="1" x14ac:dyDescent="0.25">
      <c r="B278" s="235"/>
      <c r="C278" s="235"/>
      <c r="D278" s="235"/>
      <c r="E278" s="235"/>
      <c r="F278" s="235"/>
      <c r="G278" s="235"/>
      <c r="H278" s="235"/>
      <c r="I278" s="235"/>
      <c r="J278" s="235"/>
      <c r="K278" s="235"/>
      <c r="L278" s="236">
        <f>SUM(L260:L277)</f>
        <v>315390000</v>
      </c>
      <c r="M278" s="235"/>
      <c r="N278" s="235"/>
      <c r="O278" s="235"/>
      <c r="P278" s="235"/>
      <c r="Q278" s="235"/>
      <c r="R278" s="235"/>
      <c r="S278" s="203"/>
      <c r="T278" s="203"/>
      <c r="U278" s="203"/>
      <c r="V278" s="203"/>
      <c r="W278" s="203"/>
      <c r="X278" s="237"/>
      <c r="Y278" s="238"/>
      <c r="Z278" s="239"/>
      <c r="AA278" s="239"/>
      <c r="AB278" s="238"/>
      <c r="AC278" s="238"/>
      <c r="AD278" s="238"/>
    </row>
    <row r="279" spans="1:30" ht="15.75" customHeight="1" x14ac:dyDescent="0.25">
      <c r="B279" s="235"/>
      <c r="C279" s="235"/>
      <c r="D279" s="235"/>
      <c r="E279" s="235"/>
      <c r="F279" s="235"/>
      <c r="G279" s="235"/>
      <c r="H279" s="235"/>
      <c r="I279" s="235"/>
      <c r="J279" s="235"/>
      <c r="K279" s="235"/>
      <c r="L279" s="236"/>
      <c r="M279" s="235"/>
      <c r="N279" s="235"/>
      <c r="O279" s="235"/>
      <c r="P279" s="235"/>
      <c r="Q279" s="235"/>
      <c r="R279" s="235"/>
      <c r="S279" s="229"/>
      <c r="T279" s="229"/>
      <c r="U279" s="229"/>
      <c r="V279" s="229"/>
      <c r="W279" s="229"/>
      <c r="X279" s="229"/>
      <c r="Y279" s="238"/>
      <c r="Z279" s="239"/>
      <c r="AA279" s="239"/>
      <c r="AB279" s="238"/>
      <c r="AC279" s="238"/>
      <c r="AD279" s="238"/>
    </row>
    <row r="280" spans="1:30" ht="15.75" customHeight="1" x14ac:dyDescent="0.25">
      <c r="B280" s="235"/>
      <c r="C280" s="235"/>
      <c r="D280" s="235"/>
      <c r="E280" s="235"/>
      <c r="F280" s="235"/>
      <c r="G280" s="235"/>
      <c r="H280" s="235"/>
      <c r="I280" s="235"/>
      <c r="J280" s="235"/>
      <c r="K280" s="235"/>
      <c r="L280" s="199"/>
      <c r="M280" s="235"/>
      <c r="N280" s="235"/>
      <c r="O280" s="235"/>
      <c r="P280" s="235"/>
      <c r="Q280" s="235"/>
      <c r="R280" s="235"/>
      <c r="S280" s="229"/>
      <c r="T280" s="229"/>
      <c r="U280" s="229"/>
      <c r="V280" s="229"/>
      <c r="W280" s="229"/>
      <c r="X280" s="229"/>
      <c r="Y280" s="240"/>
      <c r="Z280" s="195"/>
      <c r="AA280" s="239"/>
      <c r="AB280" s="238"/>
      <c r="AC280" s="238"/>
      <c r="AD280" s="238"/>
    </row>
    <row r="281" spans="1:30" ht="15.75" customHeight="1" x14ac:dyDescent="0.25">
      <c r="B281" s="235"/>
      <c r="C281" s="235"/>
      <c r="D281" s="235"/>
      <c r="E281" s="235"/>
      <c r="F281" s="235"/>
      <c r="G281" s="235"/>
      <c r="H281" s="235"/>
      <c r="I281" s="235"/>
      <c r="J281" s="235"/>
      <c r="K281" s="235"/>
      <c r="L281" s="236"/>
      <c r="M281" s="235"/>
      <c r="N281" s="235"/>
      <c r="O281" s="235"/>
      <c r="P281" s="235"/>
      <c r="Q281" s="235"/>
      <c r="R281" s="235"/>
      <c r="S281" s="229"/>
      <c r="T281" s="229"/>
      <c r="U281" s="229"/>
      <c r="V281" s="229"/>
      <c r="W281" s="229"/>
      <c r="X281" s="229"/>
      <c r="Y281" s="238"/>
      <c r="Z281" s="239"/>
      <c r="AA281" s="239"/>
      <c r="AB281" s="238"/>
      <c r="AC281" s="238"/>
      <c r="AD281" s="238"/>
    </row>
    <row r="282" spans="1:30" ht="15.75" customHeight="1" x14ac:dyDescent="0.25">
      <c r="B282" s="235"/>
      <c r="C282" s="235"/>
      <c r="D282" s="235"/>
      <c r="E282" s="235"/>
      <c r="F282" s="235"/>
      <c r="G282" s="235"/>
      <c r="H282" s="235"/>
      <c r="I282" s="235"/>
      <c r="J282" s="235"/>
      <c r="K282" s="235"/>
      <c r="L282" s="236"/>
      <c r="M282" s="235"/>
      <c r="N282" s="235"/>
      <c r="O282" s="235"/>
      <c r="P282" s="235"/>
      <c r="Q282" s="235"/>
      <c r="R282" s="235"/>
      <c r="S282" s="229"/>
      <c r="T282" s="229"/>
      <c r="U282" s="229"/>
      <c r="V282" s="229"/>
      <c r="W282" s="229"/>
      <c r="X282" s="229"/>
      <c r="Y282" s="238"/>
      <c r="Z282" s="239"/>
      <c r="AA282" s="239"/>
      <c r="AB282" s="238"/>
      <c r="AC282" s="238"/>
      <c r="AD282" s="238"/>
    </row>
  </sheetData>
  <mergeCells count="35">
    <mergeCell ref="A22:A24"/>
    <mergeCell ref="B13:C13"/>
    <mergeCell ref="D13:Y13"/>
    <mergeCell ref="B14:C14"/>
    <mergeCell ref="D14:Y14"/>
    <mergeCell ref="B15:C15"/>
    <mergeCell ref="D15:Y15"/>
    <mergeCell ref="D16:Y16"/>
    <mergeCell ref="B17:C17"/>
    <mergeCell ref="D17:Y17"/>
    <mergeCell ref="B22:B24"/>
    <mergeCell ref="C22:C24"/>
    <mergeCell ref="D22:D24"/>
    <mergeCell ref="E22:E24"/>
    <mergeCell ref="M22:X23"/>
    <mergeCell ref="B16:C16"/>
    <mergeCell ref="B12:C12"/>
    <mergeCell ref="D12:Y12"/>
    <mergeCell ref="B8:Y8"/>
    <mergeCell ref="B9:Y9"/>
    <mergeCell ref="B10:Y10"/>
    <mergeCell ref="B11:C11"/>
    <mergeCell ref="D11:Y11"/>
    <mergeCell ref="B239:AD239"/>
    <mergeCell ref="B259:AD259"/>
    <mergeCell ref="Z22:AA23"/>
    <mergeCell ref="AB22:AB24"/>
    <mergeCell ref="AC22:AC24"/>
    <mergeCell ref="AD22:AD24"/>
    <mergeCell ref="F22:F24"/>
    <mergeCell ref="G22:H23"/>
    <mergeCell ref="I22:I24"/>
    <mergeCell ref="J22:K23"/>
    <mergeCell ref="L22:L24"/>
    <mergeCell ref="Y22:Y24"/>
  </mergeCells>
  <conditionalFormatting sqref="E213 E132:E137 E206:E211 E27:E36 E200:E203">
    <cfRule type="expression" dxfId="14" priority="70" stopIfTrue="1">
      <formula>IF(#REF!=0,TRUE(),FALSE())</formula>
    </cfRule>
    <cfRule type="expression" dxfId="13" priority="71" stopIfTrue="1">
      <formula>IF(#REF!=1,TRUE(),FALSE())</formula>
    </cfRule>
    <cfRule type="expression" dxfId="12" priority="72" stopIfTrue="1">
      <formula>IF(#REF!=2,TRUE(),FALSE())</formula>
    </cfRule>
  </conditionalFormatting>
  <conditionalFormatting sqref="E205">
    <cfRule type="expression" dxfId="11" priority="67" stopIfTrue="1">
      <formula>IF(#REF!=0,TRUE(),FALSE())</formula>
    </cfRule>
    <cfRule type="expression" dxfId="10" priority="68" stopIfTrue="1">
      <formula>IF(#REF!=1,TRUE(),FALSE())</formula>
    </cfRule>
    <cfRule type="expression" dxfId="9" priority="69" stopIfTrue="1">
      <formula>IF(#REF!=2,TRUE(),FALSE())</formula>
    </cfRule>
  </conditionalFormatting>
  <conditionalFormatting sqref="E212">
    <cfRule type="expression" dxfId="8" priority="61" stopIfTrue="1">
      <formula>IF(#REF!=0,TRUE(),FALSE())</formula>
    </cfRule>
    <cfRule type="expression" dxfId="7" priority="62" stopIfTrue="1">
      <formula>IF(#REF!=1,TRUE(),FALSE())</formula>
    </cfRule>
    <cfRule type="expression" dxfId="6" priority="63" stopIfTrue="1">
      <formula>IF(#REF!=2,TRUE(),FALSE())</formula>
    </cfRule>
  </conditionalFormatting>
  <conditionalFormatting sqref="E250 E270">
    <cfRule type="expression" dxfId="5" priority="10" stopIfTrue="1">
      <formula>IF(#REF!=0,TRUE(),FALSE())</formula>
    </cfRule>
    <cfRule type="expression" dxfId="4" priority="11" stopIfTrue="1">
      <formula>IF(#REF!=1,TRUE(),FALSE())</formula>
    </cfRule>
    <cfRule type="expression" dxfId="3" priority="12" stopIfTrue="1">
      <formula>IF(#REF!=2,TRUE(),FALSE())</formula>
    </cfRule>
  </conditionalFormatting>
  <conditionalFormatting sqref="E245 E265">
    <cfRule type="expression" dxfId="2" priority="7" stopIfTrue="1">
      <formula>IF(#REF!=0,TRUE(),FALSE())</formula>
    </cfRule>
    <cfRule type="expression" dxfId="1" priority="8" stopIfTrue="1">
      <formula>IF(#REF!=1,TRUE(),FALSE())</formula>
    </cfRule>
    <cfRule type="expression" dxfId="0" priority="9" stopIfTrue="1">
      <formula>IF(#REF!=2,TRUE(),FALSE())</formula>
    </cfRule>
  </conditionalFormatting>
  <pageMargins left="0.15748031496062992" right="0.15748031496062992" top="0.27559055118110237" bottom="0.15748031496062992" header="0.31496062992125984" footer="0.31496062992125984"/>
  <pageSetup paperSize="9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kirillina_tn</dc:creator>
  <cp:lastModifiedBy>Попова Мария Гаврильевна</cp:lastModifiedBy>
  <cp:lastPrinted>2022-12-14T06:49:59Z</cp:lastPrinted>
  <dcterms:created xsi:type="dcterms:W3CDTF">2019-12-11T05:16:19Z</dcterms:created>
  <dcterms:modified xsi:type="dcterms:W3CDTF">2023-02-15T05:41:28Z</dcterms:modified>
</cp:coreProperties>
</file>