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C31" i="2"/>
  <c r="F27" i="3" l="1"/>
  <c r="F10" i="3"/>
  <c r="F8" i="3"/>
  <c r="F13" i="3"/>
  <c r="F29" i="3"/>
  <c r="G33" i="3"/>
  <c r="F33" i="3"/>
  <c r="G7" i="3"/>
  <c r="F7" i="3"/>
  <c r="G32" i="3"/>
  <c r="F32" i="3"/>
  <c r="G29" i="3"/>
  <c r="G5" i="3" l="1"/>
  <c r="F5" i="3"/>
  <c r="F14" i="3" l="1"/>
  <c r="G27" i="3" l="1"/>
  <c r="D35" i="2" l="1"/>
  <c r="F38" i="3" l="1"/>
  <c r="F24" i="2" l="1"/>
  <c r="G38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C35" i="2"/>
  <c r="A18" i="3" l="1"/>
  <c r="A19" i="3" s="1"/>
  <c r="A22" i="3" l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20" i="3"/>
  <c r="A21" i="3" s="1"/>
</calcChain>
</file>

<file path=xl/comments1.xml><?xml version="1.0" encoding="utf-8"?>
<comments xmlns="http://schemas.openxmlformats.org/spreadsheetml/2006/main">
  <authors>
    <author>Автор</author>
  </authors>
  <commentLis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Автор:
заключенные, размещенные в ЕИС договоры в октябре:
10 договоров на сумму 30 012 128,18 руб.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Исключены:
по торговым процедурам за октябрь:
1) ВСК - 366 682,64 ДС № 1
 с  ед. поставщиком за октябрь:
1) Элма Партнер - 3 752 000,00 руб.
2). БСС - 15 376 896,00 руб.
3) БСС Безопасность рутокены - 1 190 700,00 руб.
4). ООО БФК (ДРМ) - 1 152 000,00 руб.
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<sst xmlns="http://schemas.openxmlformats.org/spreadsheetml/2006/main" count="195" uniqueCount="162">
  <si>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</si>
  <si>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</si>
  <si>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</si>
  <si>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</si>
  <si>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</si>
  <si>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</si>
  <si>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</si>
  <si>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</si>
  <si>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</si>
  <si>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</si>
  <si>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</si>
  <si>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</si>
  <si>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</si>
  <si>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</si>
  <si>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</si>
  <si>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</si>
  <si>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</si>
  <si>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</si>
  <si>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</si>
  <si>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</si>
  <si>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</si>
  <si>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</si>
  <si>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</si>
  <si>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</si>
  <si>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</si>
  <si>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</si>
  <si>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</si>
  <si>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</si>
  <si>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</si>
  <si>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</si>
  <si>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</si>
  <si>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</si>
  <si>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</si>
  <si>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</si>
  <si>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</si>
  <si>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</si>
  <si>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</si>
  <si>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</si>
  <si>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</si>
  <si>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</si>
  <si>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</si>
  <si>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</si>
  <si>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</si>
  <si>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</si>
  <si>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</si>
  <si>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</si>
  <si>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</si>
  <si>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</si>
  <si>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</si>
  <si>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</si>
  <si>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</si>
  <si>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</si>
  <si>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</si>
  <si>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</si>
  <si>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</si>
  <si>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</si>
  <si>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</si>
  <si>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</si>
  <si>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</si>
  <si>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</si>
  <si>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</si>
  <si>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</si>
  <si>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</si>
  <si>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</si>
  <si>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</si>
  <si>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</si>
  <si>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</si>
  <si>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</si>
  <si>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</si>
  <si>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</si>
  <si>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</si>
  <si>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</si>
  <si>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</si>
  <si>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</si>
  <si>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</si>
  <si>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</si>
  <si>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</si>
  <si>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</si>
  <si>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</si>
  <si>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</si>
  <si>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</si>
  <si>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</si>
  <si>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</si>
  <si>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</si>
  <si>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</si>
  <si>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</si>
  <si>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</si>
  <si>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</si>
  <si>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</si>
  <si>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</si>
  <si>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</si>
  <si>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</si>
  <si>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</si>
  <si>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</si>
  <si>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</si>
  <si>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</si>
  <si>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</si>
  <si>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</si>
  <si>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</si>
  <si>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</si>
  <si>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</si>
  <si>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</si>
  <si>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</si>
  <si>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</si>
  <si>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</si>
  <si>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</si>
  <si>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</si>
  <si>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</si>
  <si>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</si>
  <si>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</si>
  <si>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</si>
  <si>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</si>
  <si>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 xml:space="preserve"> 51435138944230000910000.</t>
  </si>
  <si>
    <t>26.30.11</t>
  </si>
  <si>
    <t>Аппаратура коммуникационная передающая с приемными устройствами</t>
  </si>
  <si>
    <t xml:space="preserve"> 51435138944230000640000.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</si>
  <si>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</si>
  <si>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</si>
  <si>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</si>
  <si>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</si>
  <si>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 xml:space="preserve"> 51435138944230000670000.</t>
  </si>
  <si>
    <t>51435138944230000990000</t>
  </si>
  <si>
    <t>51435138944230000590000</t>
  </si>
  <si>
    <t>51435138944230001000000</t>
  </si>
  <si>
    <r>
      <t>о договорах, заключенных в октябре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</si>
  <si>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Поставка АРМ</t>
  </si>
  <si>
    <t>27.10.</t>
  </si>
  <si>
    <t>Выполнение работ по ремонту</t>
  </si>
  <si>
    <t>Поставка ПО для ПОС-терминалов</t>
  </si>
  <si>
    <t>25.10.</t>
  </si>
  <si>
    <t>Поставка ПО и сервисное обслуживание лицензий</t>
  </si>
  <si>
    <t>24.10.</t>
  </si>
  <si>
    <t>5143513894423000129000</t>
  </si>
  <si>
    <t>5143513894423000128000</t>
  </si>
  <si>
    <t>5143513894423000127000</t>
  </si>
  <si>
    <t>5143513894423000126000</t>
  </si>
  <si>
    <t>поставка ПО</t>
  </si>
  <si>
    <t>5143513894423000125000</t>
  </si>
  <si>
    <t>23.10.</t>
  </si>
  <si>
    <t>поставка ПО Дата офис</t>
  </si>
  <si>
    <t>5143513894423000124000</t>
  </si>
  <si>
    <t>Поставка лицензии</t>
  </si>
  <si>
    <t>5143513894423000123000</t>
  </si>
  <si>
    <t>20.10.</t>
  </si>
  <si>
    <t>5143513894423000122000</t>
  </si>
  <si>
    <t>18.10.</t>
  </si>
  <si>
    <t>Изготовление полигр. продукции</t>
  </si>
  <si>
    <t>5143513894423000121000</t>
  </si>
  <si>
    <t>16.10.</t>
  </si>
  <si>
    <t>Рейтинговые услуги</t>
  </si>
  <si>
    <t>5143513894423000120000</t>
  </si>
  <si>
    <t>11.10.</t>
  </si>
  <si>
    <t>Консультационные услуги</t>
  </si>
  <si>
    <t>5143513894423000119000</t>
  </si>
  <si>
    <t>10.10.</t>
  </si>
  <si>
    <t>Оценочные услуги</t>
  </si>
  <si>
    <t>5143513894423000118000</t>
  </si>
  <si>
    <t>09.10.</t>
  </si>
  <si>
    <t>Содержание РЦОД</t>
  </si>
  <si>
    <t>5143513894423000117000</t>
  </si>
  <si>
    <t>06.10.</t>
  </si>
  <si>
    <t>ТО системы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</si>
</sst>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4" sqref="I14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1"/>
      <c r="H1" s="1"/>
      <c r="I1" s="1"/>
    </row>
    <row r="2" spans="1:9" ht="33" customHeight="1" x14ac:dyDescent="0.25">
      <c r="A2" s="81" t="s">
        <v>124</v>
      </c>
      <c r="B2" s="81"/>
      <c r="C2" s="81"/>
      <c r="D2" s="81"/>
      <c r="E2" s="81"/>
      <c r="F2" s="81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84" t="s">
        <v>1</v>
      </c>
      <c r="B4" s="84"/>
      <c r="C4" s="84"/>
      <c r="D4" s="84"/>
      <c r="E4" s="84"/>
      <c r="F4" s="84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81" t="s">
        <v>3</v>
      </c>
      <c r="B7" s="81"/>
      <c r="C7" s="82" t="s">
        <v>29</v>
      </c>
      <c r="D7" s="82"/>
      <c r="E7" s="16" t="s">
        <v>4</v>
      </c>
      <c r="F7" s="3">
        <v>1435138944</v>
      </c>
      <c r="G7" s="2"/>
      <c r="H7" s="2"/>
      <c r="I7" s="2"/>
    </row>
    <row r="8" spans="1:9" x14ac:dyDescent="0.25">
      <c r="A8" s="81"/>
      <c r="B8" s="81"/>
      <c r="C8" s="82"/>
      <c r="D8" s="82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81" t="s">
        <v>6</v>
      </c>
      <c r="B9" s="81"/>
      <c r="C9" s="82" t="s">
        <v>30</v>
      </c>
      <c r="D9" s="82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81" t="s">
        <v>8</v>
      </c>
      <c r="B10" s="81"/>
      <c r="C10" s="82" t="s">
        <v>31</v>
      </c>
      <c r="D10" s="82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81" t="s">
        <v>10</v>
      </c>
      <c r="B11" s="81"/>
      <c r="C11" s="83" t="s">
        <v>32</v>
      </c>
      <c r="D11" s="83"/>
      <c r="E11" s="82" t="s">
        <v>11</v>
      </c>
      <c r="F11" s="82">
        <v>98701000001</v>
      </c>
      <c r="G11" s="2"/>
      <c r="H11" s="2"/>
      <c r="I11" s="2"/>
    </row>
    <row r="12" spans="1:9" ht="15.75" customHeight="1" x14ac:dyDescent="0.25">
      <c r="A12" s="81"/>
      <c r="B12" s="81"/>
      <c r="C12" s="83"/>
      <c r="D12" s="83"/>
      <c r="E12" s="82"/>
      <c r="F12" s="82"/>
      <c r="G12" s="2"/>
      <c r="H12" s="2"/>
      <c r="I12" s="2"/>
    </row>
    <row r="13" spans="1:9" ht="15.75" customHeight="1" x14ac:dyDescent="0.25">
      <c r="A13" s="81"/>
      <c r="B13" s="81"/>
      <c r="C13" s="83"/>
      <c r="D13" s="83"/>
      <c r="E13" s="82"/>
      <c r="F13" s="82"/>
      <c r="G13" s="2"/>
      <c r="H13" s="2"/>
      <c r="I13" s="2"/>
    </row>
    <row r="14" spans="1:9" x14ac:dyDescent="0.25">
      <c r="A14" s="81" t="s">
        <v>12</v>
      </c>
      <c r="B14" s="81"/>
      <c r="C14" s="82" t="s">
        <v>13</v>
      </c>
      <c r="D14" s="82"/>
      <c r="E14" s="16"/>
      <c r="F14" s="82"/>
      <c r="G14" s="2"/>
      <c r="H14" s="2"/>
      <c r="I14" s="2"/>
    </row>
    <row r="15" spans="1:9" ht="47.25" customHeight="1" x14ac:dyDescent="0.25">
      <c r="A15" s="81"/>
      <c r="B15" s="81"/>
      <c r="C15" s="82" t="s">
        <v>14</v>
      </c>
      <c r="D15" s="82"/>
      <c r="E15" s="16"/>
      <c r="F15" s="82"/>
      <c r="G15" s="2"/>
      <c r="H15" s="2"/>
      <c r="I15" s="2"/>
    </row>
    <row r="16" spans="1:9" x14ac:dyDescent="0.25">
      <c r="A16" s="81" t="s">
        <v>15</v>
      </c>
      <c r="B16" s="81"/>
      <c r="C16" s="82" t="s">
        <v>16</v>
      </c>
      <c r="D16" s="82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zoomScale="90" zoomScaleNormal="90" workbookViewId="0">
      <pane xSplit="1" ySplit="3" topLeftCell="B25" activePane="bottomRight" state="frozen"/>
      <selection pane="topRight" activeCell="B1" sqref="B1"/>
      <selection pane="bottomLeft" activeCell="A4" sqref="A4"/>
      <selection pane="bottomRight" activeCell="E40" sqref="E40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58" customWidth="1"/>
    <col min="7" max="16384" width="9.140625" style="22"/>
  </cols>
  <sheetData>
    <row r="1" spans="1:6" ht="51" customHeight="1" x14ac:dyDescent="0.25">
      <c r="A1" s="81" t="s">
        <v>48</v>
      </c>
      <c r="B1" s="81"/>
      <c r="C1" s="81"/>
      <c r="D1" s="81"/>
      <c r="E1" s="81"/>
      <c r="F1" s="81"/>
    </row>
    <row r="3" spans="1:6" ht="81" customHeight="1" x14ac:dyDescent="0.25">
      <c r="A3" s="67" t="s">
        <v>44</v>
      </c>
      <c r="B3" s="67" t="s">
        <v>45</v>
      </c>
      <c r="C3" s="67" t="s">
        <v>46</v>
      </c>
      <c r="D3" s="67" t="s">
        <v>49</v>
      </c>
      <c r="E3" s="10" t="s">
        <v>47</v>
      </c>
      <c r="F3" s="72" t="s">
        <v>50</v>
      </c>
    </row>
    <row r="4" spans="1:6" x14ac:dyDescent="0.25">
      <c r="A4" s="72">
        <v>1</v>
      </c>
      <c r="B4" s="51" t="s">
        <v>125</v>
      </c>
      <c r="C4" s="51"/>
      <c r="D4" s="73" t="s">
        <v>132</v>
      </c>
      <c r="E4" s="65" t="s">
        <v>126</v>
      </c>
      <c r="F4" s="78">
        <v>2168273.2599999998</v>
      </c>
    </row>
    <row r="5" spans="1:6" x14ac:dyDescent="0.25">
      <c r="A5" s="51">
        <v>2</v>
      </c>
      <c r="B5" s="51" t="s">
        <v>127</v>
      </c>
      <c r="C5" s="51"/>
      <c r="D5" s="73" t="s">
        <v>133</v>
      </c>
      <c r="E5" s="65" t="s">
        <v>126</v>
      </c>
      <c r="F5" s="78">
        <v>924875</v>
      </c>
    </row>
    <row r="6" spans="1:6" x14ac:dyDescent="0.25">
      <c r="A6" s="51">
        <v>3</v>
      </c>
      <c r="B6" s="51" t="s">
        <v>128</v>
      </c>
      <c r="C6" s="51"/>
      <c r="D6" s="73" t="s">
        <v>134</v>
      </c>
      <c r="E6" s="65" t="s">
        <v>129</v>
      </c>
      <c r="F6" s="78">
        <v>3676600</v>
      </c>
    </row>
    <row r="7" spans="1:6" x14ac:dyDescent="0.25">
      <c r="A7" s="51">
        <v>4</v>
      </c>
      <c r="B7" s="51" t="s">
        <v>130</v>
      </c>
      <c r="C7" s="51"/>
      <c r="D7" s="73" t="s">
        <v>135</v>
      </c>
      <c r="E7" s="65" t="s">
        <v>131</v>
      </c>
      <c r="F7" s="78">
        <v>3605108.76</v>
      </c>
    </row>
    <row r="8" spans="1:6" x14ac:dyDescent="0.25">
      <c r="A8" s="51">
        <v>5</v>
      </c>
      <c r="B8" s="51" t="s">
        <v>136</v>
      </c>
      <c r="C8" s="51"/>
      <c r="D8" s="73" t="s">
        <v>137</v>
      </c>
      <c r="E8" s="65" t="s">
        <v>138</v>
      </c>
      <c r="F8" s="78">
        <v>2120514</v>
      </c>
    </row>
    <row r="9" spans="1:6" x14ac:dyDescent="0.25">
      <c r="A9" s="68">
        <v>6</v>
      </c>
      <c r="B9" s="69" t="s">
        <v>139</v>
      </c>
      <c r="C9" s="70"/>
      <c r="D9" s="73" t="s">
        <v>140</v>
      </c>
      <c r="E9" s="71" t="s">
        <v>138</v>
      </c>
      <c r="F9" s="80">
        <v>9275624.1600000001</v>
      </c>
    </row>
    <row r="10" spans="1:6" ht="16.5" customHeight="1" x14ac:dyDescent="0.25">
      <c r="A10" s="17">
        <v>7</v>
      </c>
      <c r="B10" s="63" t="s">
        <v>141</v>
      </c>
      <c r="C10" s="64"/>
      <c r="D10" s="73" t="s">
        <v>142</v>
      </c>
      <c r="E10" s="53" t="s">
        <v>143</v>
      </c>
      <c r="F10" s="79">
        <v>1152000</v>
      </c>
    </row>
    <row r="11" spans="1:6" x14ac:dyDescent="0.25">
      <c r="A11" s="17">
        <v>8</v>
      </c>
      <c r="B11" s="63" t="s">
        <v>161</v>
      </c>
      <c r="C11" s="64"/>
      <c r="D11" s="73" t="s">
        <v>144</v>
      </c>
      <c r="E11" s="53" t="s">
        <v>145</v>
      </c>
      <c r="F11" s="79">
        <v>2291068</v>
      </c>
    </row>
    <row r="12" spans="1:6" x14ac:dyDescent="0.25">
      <c r="A12" s="17">
        <v>9</v>
      </c>
      <c r="B12" s="63" t="s">
        <v>146</v>
      </c>
      <c r="C12" s="64"/>
      <c r="D12" s="73" t="s">
        <v>147</v>
      </c>
      <c r="E12" s="53" t="s">
        <v>148</v>
      </c>
      <c r="F12" s="79">
        <v>1918065</v>
      </c>
    </row>
    <row r="13" spans="1:6" x14ac:dyDescent="0.25">
      <c r="A13" s="17">
        <v>10</v>
      </c>
      <c r="B13" s="63" t="s">
        <v>149</v>
      </c>
      <c r="C13" s="64"/>
      <c r="D13" s="73" t="s">
        <v>150</v>
      </c>
      <c r="E13" s="53" t="s">
        <v>151</v>
      </c>
      <c r="F13" s="79">
        <v>2880000</v>
      </c>
    </row>
    <row r="14" spans="1:6" x14ac:dyDescent="0.25">
      <c r="A14" s="17">
        <v>11</v>
      </c>
      <c r="B14" s="63" t="s">
        <v>152</v>
      </c>
      <c r="C14" s="64"/>
      <c r="D14" s="73" t="s">
        <v>153</v>
      </c>
      <c r="E14" s="53" t="s">
        <v>154</v>
      </c>
      <c r="F14" s="66">
        <v>1060000</v>
      </c>
    </row>
    <row r="15" spans="1:6" x14ac:dyDescent="0.25">
      <c r="A15" s="17">
        <v>12</v>
      </c>
      <c r="B15" s="63" t="s">
        <v>155</v>
      </c>
      <c r="C15" s="64"/>
      <c r="D15" s="73" t="s">
        <v>156</v>
      </c>
      <c r="E15" s="53" t="s">
        <v>157</v>
      </c>
      <c r="F15" s="66">
        <v>600000</v>
      </c>
    </row>
    <row r="16" spans="1:6" x14ac:dyDescent="0.25">
      <c r="A16" s="17">
        <v>13</v>
      </c>
      <c r="B16" s="63" t="s">
        <v>158</v>
      </c>
      <c r="C16" s="64"/>
      <c r="D16" s="73" t="s">
        <v>159</v>
      </c>
      <c r="E16" s="53" t="s">
        <v>160</v>
      </c>
      <c r="F16" s="66">
        <v>1258560</v>
      </c>
    </row>
    <row r="17" spans="1:6" x14ac:dyDescent="0.25">
      <c r="A17" s="17">
        <v>14</v>
      </c>
      <c r="B17" s="63"/>
      <c r="C17" s="64"/>
      <c r="D17" s="54"/>
      <c r="E17" s="53"/>
      <c r="F17" s="66"/>
    </row>
    <row r="18" spans="1:6" x14ac:dyDescent="0.25">
      <c r="A18" s="17"/>
      <c r="B18" s="51"/>
      <c r="C18" s="43"/>
      <c r="D18" s="54"/>
      <c r="E18" s="55"/>
      <c r="F18" s="56"/>
    </row>
    <row r="19" spans="1:6" x14ac:dyDescent="0.25">
      <c r="A19" s="17"/>
      <c r="B19" s="51"/>
      <c r="C19" s="43"/>
      <c r="D19" s="54"/>
      <c r="E19" s="55"/>
      <c r="F19" s="62"/>
    </row>
    <row r="20" spans="1:6" x14ac:dyDescent="0.25">
      <c r="A20" s="17"/>
      <c r="B20" s="51"/>
      <c r="C20" s="43"/>
      <c r="D20" s="54"/>
      <c r="E20" s="55"/>
      <c r="F20" s="62"/>
    </row>
    <row r="21" spans="1:6" x14ac:dyDescent="0.25">
      <c r="A21" s="17"/>
      <c r="B21" s="52"/>
      <c r="C21" s="43"/>
      <c r="D21" s="54"/>
      <c r="E21" s="44"/>
      <c r="F21" s="62"/>
    </row>
    <row r="22" spans="1:6" x14ac:dyDescent="0.25">
      <c r="A22" s="17"/>
      <c r="B22" s="52"/>
      <c r="C22" s="43"/>
      <c r="D22" s="54"/>
      <c r="E22" s="44"/>
      <c r="F22" s="62"/>
    </row>
    <row r="23" spans="1:6" x14ac:dyDescent="0.25">
      <c r="A23" s="17"/>
      <c r="B23" s="51"/>
      <c r="C23" s="43"/>
      <c r="D23" s="54"/>
      <c r="E23" s="44"/>
      <c r="F23" s="62"/>
    </row>
    <row r="24" spans="1:6" x14ac:dyDescent="0.25">
      <c r="F24" s="57">
        <f>SUM(F4:F23)</f>
        <v>32930688.18</v>
      </c>
    </row>
    <row r="25" spans="1:6" ht="39.75" customHeight="1" x14ac:dyDescent="0.25">
      <c r="A25" s="81" t="s">
        <v>51</v>
      </c>
      <c r="B25" s="81"/>
      <c r="C25" s="81"/>
      <c r="D25" s="81"/>
    </row>
    <row r="27" spans="1:6" ht="60" x14ac:dyDescent="0.25">
      <c r="A27" s="21" t="s">
        <v>20</v>
      </c>
      <c r="B27" s="21" t="s">
        <v>39</v>
      </c>
      <c r="C27" s="21" t="s">
        <v>18</v>
      </c>
      <c r="D27" s="21" t="s">
        <v>42</v>
      </c>
    </row>
    <row r="28" spans="1:6" x14ac:dyDescent="0.25">
      <c r="A28" s="21">
        <v>1</v>
      </c>
      <c r="B28" s="21">
        <v>2</v>
      </c>
      <c r="C28" s="21">
        <v>3</v>
      </c>
      <c r="D28" s="21">
        <v>4</v>
      </c>
    </row>
    <row r="29" spans="1:6" ht="62.25" customHeight="1" x14ac:dyDescent="0.25">
      <c r="A29" s="21">
        <v>1</v>
      </c>
      <c r="B29" s="4" t="s">
        <v>104</v>
      </c>
      <c r="C29" s="11">
        <v>13</v>
      </c>
      <c r="D29" s="5">
        <v>32930688.18</v>
      </c>
    </row>
    <row r="30" spans="1:6" ht="76.5" customHeight="1" x14ac:dyDescent="0.25">
      <c r="A30" s="21">
        <v>2</v>
      </c>
      <c r="B30" s="4" t="s">
        <v>40</v>
      </c>
      <c r="C30" s="11">
        <v>0</v>
      </c>
      <c r="D30" s="5">
        <v>0</v>
      </c>
    </row>
    <row r="31" spans="1:6" ht="66" customHeight="1" x14ac:dyDescent="0.25">
      <c r="A31" s="21">
        <v>3</v>
      </c>
      <c r="B31" s="4" t="s">
        <v>41</v>
      </c>
      <c r="C31" s="37">
        <f>52+453-10-5</f>
        <v>490</v>
      </c>
      <c r="D31" s="32">
        <f>114327706.41+8739393.23-F4-F5-F6-F7-F8-F9-F10-F11-F12-F13-366682.64-3752000-15376896-1190700-1152000</f>
        <v>71216692.819999993</v>
      </c>
      <c r="E31" s="41"/>
    </row>
    <row r="32" spans="1:6" ht="138.75" hidden="1" customHeight="1" x14ac:dyDescent="0.25">
      <c r="A32" s="47">
        <v>4</v>
      </c>
      <c r="B32" s="48" t="s">
        <v>90</v>
      </c>
      <c r="C32" s="37">
        <v>0</v>
      </c>
      <c r="D32" s="32">
        <v>0</v>
      </c>
      <c r="E32" s="41"/>
    </row>
    <row r="33" spans="1:5" ht="124.5" hidden="1" customHeight="1" x14ac:dyDescent="0.25">
      <c r="A33" s="47">
        <v>5</v>
      </c>
      <c r="B33" s="48" t="s">
        <v>91</v>
      </c>
      <c r="C33" s="37">
        <v>0</v>
      </c>
      <c r="D33" s="32">
        <v>0</v>
      </c>
      <c r="E33" s="41"/>
    </row>
    <row r="34" spans="1:5" ht="153" hidden="1" customHeight="1" x14ac:dyDescent="0.25">
      <c r="A34" s="47">
        <v>6</v>
      </c>
      <c r="B34" s="48" t="s">
        <v>92</v>
      </c>
      <c r="C34" s="37">
        <v>0</v>
      </c>
      <c r="D34" s="32">
        <v>0</v>
      </c>
      <c r="E34" s="41"/>
    </row>
    <row r="35" spans="1:5" x14ac:dyDescent="0.25">
      <c r="A35" s="85" t="s">
        <v>19</v>
      </c>
      <c r="B35" s="86"/>
      <c r="C35" s="11">
        <f>SUM(C29:C31)</f>
        <v>503</v>
      </c>
      <c r="D35" s="5">
        <f>SUM(D29:D31)</f>
        <v>104147381</v>
      </c>
    </row>
    <row r="36" spans="1:5" x14ac:dyDescent="0.25">
      <c r="D36" s="23"/>
    </row>
  </sheetData>
  <mergeCells count="3">
    <mergeCell ref="A25:D25"/>
    <mergeCell ref="A35:B35"/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="80" zoomScaleNormal="70" zoomScaleSheetLayoutView="80" workbookViewId="0">
      <pane ySplit="4" topLeftCell="A5" activePane="bottomLeft" state="frozen"/>
      <selection activeCell="B1" sqref="B1"/>
      <selection pane="bottomLeft" activeCell="L8" sqref="L8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8.140625" customWidth="1"/>
    <col min="6" max="6" width="21.42578125" customWidth="1"/>
    <col min="7" max="7" width="22.85546875" customWidth="1"/>
  </cols>
  <sheetData>
    <row r="1" spans="1:7" ht="49.5" customHeight="1" x14ac:dyDescent="0.25">
      <c r="A1" s="87" t="s">
        <v>43</v>
      </c>
      <c r="B1" s="87"/>
      <c r="C1" s="87"/>
      <c r="D1" s="87"/>
      <c r="E1" s="87"/>
      <c r="F1" s="87"/>
      <c r="G1" s="87"/>
    </row>
    <row r="3" spans="1:7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7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7" ht="75" x14ac:dyDescent="0.25">
      <c r="A5" s="16">
        <v>1</v>
      </c>
      <c r="B5" s="15" t="s">
        <v>37</v>
      </c>
      <c r="C5" s="10" t="s">
        <v>38</v>
      </c>
      <c r="D5" s="13">
        <v>90</v>
      </c>
      <c r="E5" s="10" t="s">
        <v>52</v>
      </c>
      <c r="F5" s="19">
        <f>10290+330</f>
        <v>10620</v>
      </c>
      <c r="G5" s="19">
        <f>10290</f>
        <v>10290</v>
      </c>
    </row>
    <row r="6" spans="1:7" ht="30" x14ac:dyDescent="0.25">
      <c r="A6" s="46">
        <f t="shared" ref="A6:A37" si="0">A5+1</f>
        <v>2</v>
      </c>
      <c r="B6" s="15" t="s">
        <v>93</v>
      </c>
      <c r="C6" s="10" t="s">
        <v>94</v>
      </c>
      <c r="D6" s="13">
        <v>90</v>
      </c>
      <c r="E6" s="10">
        <v>5143513884423000</v>
      </c>
      <c r="F6" s="77"/>
      <c r="G6" s="77"/>
    </row>
    <row r="7" spans="1:7" ht="45" x14ac:dyDescent="0.25">
      <c r="A7" s="49">
        <f t="shared" si="0"/>
        <v>3</v>
      </c>
      <c r="B7" s="10" t="s">
        <v>71</v>
      </c>
      <c r="C7" s="10" t="s">
        <v>72</v>
      </c>
      <c r="D7" s="13">
        <v>90</v>
      </c>
      <c r="E7" s="10">
        <v>5143513884423000</v>
      </c>
      <c r="F7" s="77">
        <f>447840+177424.81+140315</f>
        <v>765579.81</v>
      </c>
      <c r="G7" s="77">
        <f>447840+177424.81+140315</f>
        <v>765579.81</v>
      </c>
    </row>
    <row r="8" spans="1:7" ht="150" x14ac:dyDescent="0.25">
      <c r="A8" s="49">
        <f t="shared" si="0"/>
        <v>4</v>
      </c>
      <c r="B8" s="10" t="s">
        <v>61</v>
      </c>
      <c r="C8" s="10" t="s">
        <v>62</v>
      </c>
      <c r="D8" s="10">
        <v>70</v>
      </c>
      <c r="E8" s="10" t="s">
        <v>52</v>
      </c>
      <c r="F8" s="5">
        <f>73496</f>
        <v>73496</v>
      </c>
      <c r="G8" s="32"/>
    </row>
    <row r="9" spans="1:7" ht="75" x14ac:dyDescent="0.25">
      <c r="A9" s="49">
        <f t="shared" si="0"/>
        <v>5</v>
      </c>
      <c r="B9" s="10" t="s">
        <v>73</v>
      </c>
      <c r="C9" s="10" t="s">
        <v>74</v>
      </c>
      <c r="D9" s="10">
        <v>20</v>
      </c>
      <c r="E9" s="10" t="s">
        <v>112</v>
      </c>
      <c r="F9" s="5"/>
      <c r="G9" s="5"/>
    </row>
    <row r="10" spans="1:7" ht="120" x14ac:dyDescent="0.25">
      <c r="A10" s="49">
        <f t="shared" si="0"/>
        <v>6</v>
      </c>
      <c r="B10" s="10" t="s">
        <v>75</v>
      </c>
      <c r="C10" s="10" t="s">
        <v>76</v>
      </c>
      <c r="D10" s="10">
        <v>70</v>
      </c>
      <c r="E10" s="10" t="s">
        <v>52</v>
      </c>
      <c r="F10" s="35">
        <f>37999+206215</f>
        <v>244214</v>
      </c>
      <c r="G10" s="35"/>
    </row>
    <row r="11" spans="1:7" ht="75" x14ac:dyDescent="0.25">
      <c r="A11" s="49">
        <f t="shared" si="0"/>
        <v>7</v>
      </c>
      <c r="B11" s="34" t="s">
        <v>77</v>
      </c>
      <c r="C11" s="34" t="s">
        <v>87</v>
      </c>
      <c r="D11" s="10">
        <v>70</v>
      </c>
      <c r="E11" s="36" t="s">
        <v>123</v>
      </c>
      <c r="F11" s="5"/>
      <c r="G11" s="5"/>
    </row>
    <row r="12" spans="1:7" ht="135" x14ac:dyDescent="0.25">
      <c r="A12" s="49">
        <f t="shared" si="0"/>
        <v>8</v>
      </c>
      <c r="B12" s="45" t="s">
        <v>88</v>
      </c>
      <c r="C12" s="45" t="s">
        <v>89</v>
      </c>
      <c r="D12" s="10">
        <v>70</v>
      </c>
      <c r="E12" s="36" t="s">
        <v>121</v>
      </c>
      <c r="F12" s="5"/>
      <c r="G12" s="5"/>
    </row>
    <row r="13" spans="1:7" ht="96" customHeight="1" x14ac:dyDescent="0.25">
      <c r="A13" s="49">
        <f t="shared" si="0"/>
        <v>9</v>
      </c>
      <c r="B13" s="31" t="s">
        <v>69</v>
      </c>
      <c r="C13" s="27" t="s">
        <v>70</v>
      </c>
      <c r="D13" s="31">
        <v>3</v>
      </c>
      <c r="E13" s="31" t="s">
        <v>52</v>
      </c>
      <c r="F13" s="59">
        <f>4197+2198+1584+8640</f>
        <v>16619</v>
      </c>
      <c r="G13" s="60"/>
    </row>
    <row r="14" spans="1:7" ht="78.75" x14ac:dyDescent="0.25">
      <c r="A14" s="49">
        <f t="shared" si="0"/>
        <v>10</v>
      </c>
      <c r="B14" s="10" t="s">
        <v>57</v>
      </c>
      <c r="C14" s="18" t="s">
        <v>58</v>
      </c>
      <c r="D14" s="10">
        <v>3</v>
      </c>
      <c r="E14" s="10" t="s">
        <v>52</v>
      </c>
      <c r="F14" s="5">
        <f>9299+14199</f>
        <v>23498</v>
      </c>
      <c r="G14" s="32"/>
    </row>
    <row r="15" spans="1:7" ht="75" x14ac:dyDescent="0.25">
      <c r="A15" s="49">
        <f t="shared" si="0"/>
        <v>11</v>
      </c>
      <c r="B15" s="28" t="s">
        <v>67</v>
      </c>
      <c r="C15" s="18" t="s">
        <v>68</v>
      </c>
      <c r="D15" s="28">
        <v>50</v>
      </c>
      <c r="E15" s="10" t="s">
        <v>52</v>
      </c>
      <c r="F15" s="29"/>
      <c r="G15" s="61"/>
    </row>
    <row r="16" spans="1:7" ht="72" customHeight="1" x14ac:dyDescent="0.25">
      <c r="A16" s="75">
        <f t="shared" si="0"/>
        <v>12</v>
      </c>
      <c r="B16" s="28" t="s">
        <v>113</v>
      </c>
      <c r="C16" s="18" t="s">
        <v>114</v>
      </c>
      <c r="D16" s="28">
        <v>55</v>
      </c>
      <c r="E16" s="76" t="s">
        <v>115</v>
      </c>
      <c r="F16" s="29"/>
      <c r="G16" s="61"/>
    </row>
    <row r="17" spans="1:7" ht="75" x14ac:dyDescent="0.25">
      <c r="A17" s="75">
        <f t="shared" si="0"/>
        <v>13</v>
      </c>
      <c r="B17" s="28" t="s">
        <v>83</v>
      </c>
      <c r="C17" s="18" t="s">
        <v>84</v>
      </c>
      <c r="D17" s="28">
        <v>49</v>
      </c>
      <c r="E17" s="10" t="s">
        <v>52</v>
      </c>
      <c r="F17" s="29"/>
      <c r="G17" s="30"/>
    </row>
    <row r="18" spans="1:7" ht="63" customHeight="1" x14ac:dyDescent="0.25">
      <c r="A18" s="75">
        <f t="shared" si="0"/>
        <v>14</v>
      </c>
      <c r="B18" s="28" t="s">
        <v>116</v>
      </c>
      <c r="C18" s="18" t="s">
        <v>117</v>
      </c>
      <c r="D18" s="28">
        <v>49</v>
      </c>
      <c r="E18" s="76" t="s">
        <v>115</v>
      </c>
      <c r="F18" s="61"/>
      <c r="G18" s="30"/>
    </row>
    <row r="19" spans="1:7" ht="135" x14ac:dyDescent="0.25">
      <c r="A19" s="75">
        <f t="shared" si="0"/>
        <v>15</v>
      </c>
      <c r="B19" s="10" t="s">
        <v>107</v>
      </c>
      <c r="C19" s="10" t="s">
        <v>108</v>
      </c>
      <c r="D19" s="13">
        <v>50</v>
      </c>
      <c r="E19" s="10" t="s">
        <v>52</v>
      </c>
      <c r="F19" s="5"/>
      <c r="G19" s="5"/>
    </row>
    <row r="20" spans="1:7" ht="53.25" customHeight="1" x14ac:dyDescent="0.25">
      <c r="A20" s="75">
        <f t="shared" si="0"/>
        <v>16</v>
      </c>
      <c r="B20" s="10" t="s">
        <v>118</v>
      </c>
      <c r="C20" s="10" t="s">
        <v>119</v>
      </c>
      <c r="D20" s="13">
        <v>1</v>
      </c>
      <c r="E20" s="10" t="s">
        <v>120</v>
      </c>
      <c r="F20" s="5"/>
      <c r="G20" s="5"/>
    </row>
    <row r="21" spans="1:7" ht="75" x14ac:dyDescent="0.25">
      <c r="A21" s="75">
        <f t="shared" si="0"/>
        <v>17</v>
      </c>
      <c r="B21" s="25" t="s">
        <v>63</v>
      </c>
      <c r="C21" s="25" t="s">
        <v>64</v>
      </c>
      <c r="D21" s="25">
        <v>90</v>
      </c>
      <c r="E21" s="10" t="s">
        <v>52</v>
      </c>
      <c r="F21" s="5"/>
      <c r="G21" s="5"/>
    </row>
    <row r="22" spans="1:7" ht="75" x14ac:dyDescent="0.25">
      <c r="A22" s="49">
        <f t="shared" si="0"/>
        <v>18</v>
      </c>
      <c r="B22" s="10" t="s">
        <v>59</v>
      </c>
      <c r="C22" s="10" t="s">
        <v>60</v>
      </c>
      <c r="D22" s="10">
        <v>90</v>
      </c>
      <c r="E22" s="10" t="s">
        <v>52</v>
      </c>
      <c r="F22" s="20"/>
      <c r="G22" s="32"/>
    </row>
    <row r="23" spans="1:7" ht="75" x14ac:dyDescent="0.25">
      <c r="A23" s="75">
        <f t="shared" si="0"/>
        <v>19</v>
      </c>
      <c r="B23" s="10" t="s">
        <v>109</v>
      </c>
      <c r="C23" s="10" t="s">
        <v>110</v>
      </c>
      <c r="D23" s="10">
        <v>70</v>
      </c>
      <c r="E23" s="10" t="s">
        <v>52</v>
      </c>
      <c r="F23" s="20"/>
      <c r="G23" s="50"/>
    </row>
    <row r="24" spans="1:7" ht="75" x14ac:dyDescent="0.25">
      <c r="A24" s="75">
        <f t="shared" si="0"/>
        <v>20</v>
      </c>
      <c r="B24" s="31" t="s">
        <v>85</v>
      </c>
      <c r="C24" s="42" t="s">
        <v>86</v>
      </c>
      <c r="D24" s="31">
        <v>70</v>
      </c>
      <c r="E24" s="31" t="s">
        <v>52</v>
      </c>
      <c r="F24" s="20">
        <v>95582</v>
      </c>
      <c r="G24" s="50"/>
    </row>
    <row r="25" spans="1:7" ht="75" x14ac:dyDescent="0.25">
      <c r="A25" s="49">
        <f t="shared" si="0"/>
        <v>21</v>
      </c>
      <c r="B25" s="10" t="s">
        <v>100</v>
      </c>
      <c r="C25" s="49" t="s">
        <v>101</v>
      </c>
      <c r="D25" s="10">
        <v>70</v>
      </c>
      <c r="E25" s="10" t="s">
        <v>52</v>
      </c>
      <c r="F25" s="20"/>
      <c r="G25" s="32"/>
    </row>
    <row r="26" spans="1:7" ht="75" x14ac:dyDescent="0.25">
      <c r="A26" s="49">
        <f t="shared" si="0"/>
        <v>22</v>
      </c>
      <c r="B26" s="10" t="s">
        <v>33</v>
      </c>
      <c r="C26" s="10" t="s">
        <v>34</v>
      </c>
      <c r="D26" s="13">
        <v>80</v>
      </c>
      <c r="E26" s="10" t="s">
        <v>52</v>
      </c>
      <c r="F26" s="14"/>
      <c r="G26" s="14"/>
    </row>
    <row r="27" spans="1:7" ht="75" x14ac:dyDescent="0.25">
      <c r="A27" s="49">
        <f t="shared" si="0"/>
        <v>23</v>
      </c>
      <c r="B27" s="12" t="s">
        <v>54</v>
      </c>
      <c r="C27" s="10" t="s">
        <v>53</v>
      </c>
      <c r="D27" s="13">
        <v>90</v>
      </c>
      <c r="E27" s="10" t="s">
        <v>52</v>
      </c>
      <c r="F27" s="14">
        <f>35000+2295+6528+11513.4</f>
        <v>55336.4</v>
      </c>
      <c r="G27" s="14">
        <f>6528</f>
        <v>6528</v>
      </c>
    </row>
    <row r="28" spans="1:7" ht="75" x14ac:dyDescent="0.25">
      <c r="A28" s="49">
        <f t="shared" si="0"/>
        <v>24</v>
      </c>
      <c r="B28" s="12" t="s">
        <v>96</v>
      </c>
      <c r="C28" s="10" t="s">
        <v>97</v>
      </c>
      <c r="D28" s="13">
        <v>80</v>
      </c>
      <c r="E28" s="10" t="s">
        <v>52</v>
      </c>
      <c r="F28" s="14"/>
      <c r="G28" s="33"/>
    </row>
    <row r="29" spans="1:7" ht="75" x14ac:dyDescent="0.25">
      <c r="A29" s="49">
        <f t="shared" si="0"/>
        <v>25</v>
      </c>
      <c r="B29" s="15" t="s">
        <v>55</v>
      </c>
      <c r="C29" s="10" t="s">
        <v>56</v>
      </c>
      <c r="D29" s="13">
        <v>37</v>
      </c>
      <c r="E29" s="10" t="s">
        <v>95</v>
      </c>
      <c r="F29" s="14">
        <f>20000+3514+4580+73299</f>
        <v>101393</v>
      </c>
      <c r="G29" s="14">
        <f>3514</f>
        <v>3514</v>
      </c>
    </row>
    <row r="30" spans="1:7" ht="75" x14ac:dyDescent="0.25">
      <c r="A30" s="49">
        <f t="shared" si="0"/>
        <v>26</v>
      </c>
      <c r="B30" s="15" t="s">
        <v>79</v>
      </c>
      <c r="C30" s="38" t="s">
        <v>80</v>
      </c>
      <c r="D30" s="13">
        <v>80</v>
      </c>
      <c r="E30" s="10" t="s">
        <v>95</v>
      </c>
      <c r="F30" s="14"/>
      <c r="G30" s="14"/>
    </row>
    <row r="31" spans="1:7" x14ac:dyDescent="0.25">
      <c r="A31" s="49">
        <f t="shared" si="0"/>
        <v>27</v>
      </c>
      <c r="B31" s="36" t="s">
        <v>111</v>
      </c>
      <c r="C31" s="36" t="s">
        <v>78</v>
      </c>
      <c r="D31" s="10">
        <v>60</v>
      </c>
      <c r="E31" s="12" t="s">
        <v>122</v>
      </c>
      <c r="F31" s="14"/>
      <c r="G31" s="14"/>
    </row>
    <row r="32" spans="1:7" ht="75" x14ac:dyDescent="0.25">
      <c r="A32" s="49">
        <f t="shared" si="0"/>
        <v>28</v>
      </c>
      <c r="B32" s="15" t="s">
        <v>35</v>
      </c>
      <c r="C32" s="10" t="s">
        <v>36</v>
      </c>
      <c r="D32" s="13">
        <v>75</v>
      </c>
      <c r="E32" s="10" t="s">
        <v>52</v>
      </c>
      <c r="F32" s="14">
        <f>37600+85000</f>
        <v>122600</v>
      </c>
      <c r="G32" s="14">
        <f>37600+85000</f>
        <v>122600</v>
      </c>
    </row>
    <row r="33" spans="1:7" ht="75" x14ac:dyDescent="0.25">
      <c r="A33" s="49">
        <f t="shared" si="0"/>
        <v>29</v>
      </c>
      <c r="B33" s="10" t="s">
        <v>65</v>
      </c>
      <c r="C33" s="10" t="s">
        <v>66</v>
      </c>
      <c r="D33" s="10">
        <v>75</v>
      </c>
      <c r="E33" s="10" t="s">
        <v>52</v>
      </c>
      <c r="F33" s="26">
        <f>45511+31600</f>
        <v>77111</v>
      </c>
      <c r="G33" s="26">
        <f>45511+31600</f>
        <v>77111</v>
      </c>
    </row>
    <row r="34" spans="1:7" ht="75" x14ac:dyDescent="0.25">
      <c r="A34" s="49">
        <f t="shared" si="0"/>
        <v>30</v>
      </c>
      <c r="B34" s="10" t="s">
        <v>81</v>
      </c>
      <c r="C34" s="10" t="s">
        <v>82</v>
      </c>
      <c r="D34" s="10">
        <v>75</v>
      </c>
      <c r="E34" s="10" t="s">
        <v>52</v>
      </c>
      <c r="F34" s="14"/>
      <c r="G34" s="14"/>
    </row>
    <row r="35" spans="1:7" ht="91.5" customHeight="1" x14ac:dyDescent="0.25">
      <c r="A35" s="75">
        <f t="shared" si="0"/>
        <v>31</v>
      </c>
      <c r="B35" s="10" t="s">
        <v>105</v>
      </c>
      <c r="C35" s="10" t="s">
        <v>106</v>
      </c>
      <c r="D35" s="10">
        <v>75</v>
      </c>
      <c r="E35" s="10" t="s">
        <v>52</v>
      </c>
      <c r="F35" s="14"/>
      <c r="G35" s="14"/>
    </row>
    <row r="36" spans="1:7" ht="93" customHeight="1" x14ac:dyDescent="0.25">
      <c r="A36" s="75">
        <f t="shared" si="0"/>
        <v>32</v>
      </c>
      <c r="B36" s="10" t="s">
        <v>102</v>
      </c>
      <c r="C36" s="10" t="s">
        <v>103</v>
      </c>
      <c r="D36" s="10">
        <v>75</v>
      </c>
      <c r="E36" s="10" t="s">
        <v>52</v>
      </c>
      <c r="F36" s="14"/>
      <c r="G36" s="14"/>
    </row>
    <row r="37" spans="1:7" ht="75" x14ac:dyDescent="0.25">
      <c r="A37" s="74">
        <f t="shared" si="0"/>
        <v>33</v>
      </c>
      <c r="B37" s="10" t="s">
        <v>99</v>
      </c>
      <c r="C37" s="10" t="s">
        <v>98</v>
      </c>
      <c r="D37" s="10">
        <v>75</v>
      </c>
      <c r="E37" s="10" t="s">
        <v>52</v>
      </c>
      <c r="F37" s="26">
        <v>9990</v>
      </c>
      <c r="G37" s="26">
        <v>9990</v>
      </c>
    </row>
    <row r="38" spans="1:7" x14ac:dyDescent="0.25">
      <c r="F38" s="24">
        <f>SUM(F5:F37)</f>
        <v>1596039.21</v>
      </c>
      <c r="G38" s="24">
        <f>SUM(G5:G37)</f>
        <v>995612.81</v>
      </c>
    </row>
    <row r="39" spans="1:7" x14ac:dyDescent="0.25">
      <c r="F39" s="39"/>
      <c r="G39" s="39"/>
    </row>
    <row r="40" spans="1:7" x14ac:dyDescent="0.25">
      <c r="F40" s="40"/>
      <c r="G40" s="40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81" t="s">
        <v>27</v>
      </c>
      <c r="B1" s="81"/>
      <c r="C1" s="81"/>
      <c r="D1" s="81"/>
      <c r="E1" s="81"/>
      <c r="F1" s="81"/>
      <c r="G1" s="81"/>
      <c r="H1" s="81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2023-11-07T02:34:33Z</dcterms:modified>
</cp:coreProperties>
</file>